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codeName="ThisWorkbook"/>
  <mc:AlternateContent xmlns:mc="http://schemas.openxmlformats.org/markup-compatibility/2006">
    <mc:Choice Requires="x15">
      <x15ac:absPath xmlns:x15ac="http://schemas.microsoft.com/office/spreadsheetml/2010/11/ac" url="/Users/minagri/Desktop/TRABAJO 2026/EL_AGRO_EN_CIFRAS/NOV_25/DATA NOV_25/"/>
    </mc:Choice>
  </mc:AlternateContent>
  <xr:revisionPtr revIDLastSave="0" documentId="13_ncr:1_{AECF8A0C-826E-E844-9BC9-8231D0FDF3AB}" xr6:coauthVersionLast="47" xr6:coauthVersionMax="47" xr10:uidLastSave="{00000000-0000-0000-0000-000000000000}"/>
  <bookViews>
    <workbookView xWindow="0" yWindow="500" windowWidth="21420" windowHeight="23260" tabRatio="866" firstSheet="12" activeTab="21" xr2:uid="{00000000-000D-0000-FFFF-FFFF00000000}"/>
  </bookViews>
  <sheets>
    <sheet name="Indice" sheetId="91" r:id="rId1"/>
    <sheet name="C.90" sheetId="107" r:id="rId2"/>
    <sheet name="C.91" sheetId="87" r:id="rId3"/>
    <sheet name="C.92 " sheetId="121" r:id="rId4"/>
    <sheet name="C.93" sheetId="122" r:id="rId5"/>
    <sheet name="C.94" sheetId="123" r:id="rId6"/>
    <sheet name="C.95" sheetId="118" r:id="rId7"/>
    <sheet name="C.96" sheetId="105" r:id="rId8"/>
    <sheet name="C.97" sheetId="104" r:id="rId9"/>
    <sheet name="C.98" sheetId="103" r:id="rId10"/>
    <sheet name="C.99" sheetId="102" r:id="rId11"/>
    <sheet name="C.100" sheetId="101" r:id="rId12"/>
    <sheet name="C.101" sheetId="100" r:id="rId13"/>
    <sheet name="C.102" sheetId="83" r:id="rId14"/>
    <sheet name="C.103" sheetId="84" r:id="rId15"/>
    <sheet name="C.104" sheetId="88" r:id="rId16"/>
    <sheet name="C.105" sheetId="89" r:id="rId17"/>
    <sheet name="C.106" sheetId="90" r:id="rId18"/>
    <sheet name="C.107" sheetId="119" r:id="rId19"/>
    <sheet name="C.108" sheetId="110" r:id="rId20"/>
    <sheet name="C.109 " sheetId="115" r:id="rId21"/>
    <sheet name="C.110" sheetId="120" r:id="rId22"/>
  </sheets>
  <externalReferences>
    <externalReference r:id="rId23"/>
  </externalReferences>
  <definedNames>
    <definedName name="_1990" localSheetId="11">'[1]C-4-5-6'!#REF!</definedName>
    <definedName name="_1990" localSheetId="12">'[1]C-4-5-6'!#REF!</definedName>
    <definedName name="_1990" localSheetId="18">'[1]C-4-5-6'!#REF!</definedName>
    <definedName name="_1990" localSheetId="19">'[1]C-4-5-6'!#REF!</definedName>
    <definedName name="_1990" localSheetId="20">'[1]C-4-5-6'!#REF!</definedName>
    <definedName name="_1990" localSheetId="21">'[1]C-4-5-6'!#REF!</definedName>
    <definedName name="_1990" localSheetId="1">'[1]C-4-5-6'!#REF!</definedName>
    <definedName name="_1990" localSheetId="3">'[1]C-4-5-6'!#REF!</definedName>
    <definedName name="_1990" localSheetId="4">'[1]C-4-5-6'!#REF!</definedName>
    <definedName name="_1990" localSheetId="5">'[1]C-4-5-6'!#REF!</definedName>
    <definedName name="_1990" localSheetId="6">'[1]C-4-5-6'!#REF!</definedName>
    <definedName name="_1990" localSheetId="7">'[1]C-4-5-6'!#REF!</definedName>
    <definedName name="_1990" localSheetId="8">'[1]C-4-5-6'!#REF!</definedName>
    <definedName name="_1990" localSheetId="9">'[1]C-4-5-6'!#REF!</definedName>
    <definedName name="_1990" localSheetId="10">'[1]C-4-5-6'!#REF!</definedName>
    <definedName name="_1990" localSheetId="0">'[1]C-4-5-6'!#REF!</definedName>
    <definedName name="_1990">'[1]C-4-5-6'!#REF!</definedName>
    <definedName name="_Key1" localSheetId="11">#REF!</definedName>
    <definedName name="_Key1" localSheetId="12">#REF!</definedName>
    <definedName name="_Key1" localSheetId="18">#REF!</definedName>
    <definedName name="_Key1" localSheetId="19">#REF!</definedName>
    <definedName name="_Key1" localSheetId="20">#REF!</definedName>
    <definedName name="_Key1" localSheetId="21">#REF!</definedName>
    <definedName name="_Key1" localSheetId="1">#REF!</definedName>
    <definedName name="_Key1" localSheetId="3">#REF!</definedName>
    <definedName name="_Key1" localSheetId="4">#REF!</definedName>
    <definedName name="_Key1" localSheetId="5">#REF!</definedName>
    <definedName name="_Key1" localSheetId="6">#REF!</definedName>
    <definedName name="_Key1" localSheetId="7">#REF!</definedName>
    <definedName name="_Key1" localSheetId="8">#REF!</definedName>
    <definedName name="_Key1" localSheetId="9">#REF!</definedName>
    <definedName name="_Key1" localSheetId="10">#REF!</definedName>
    <definedName name="_Key1" localSheetId="0">#REF!</definedName>
    <definedName name="_Key1">#REF!</definedName>
    <definedName name="_Order1">255</definedName>
    <definedName name="_Sort" localSheetId="11">#REF!</definedName>
    <definedName name="_Sort" localSheetId="12">#REF!</definedName>
    <definedName name="_Sort" localSheetId="18">#REF!</definedName>
    <definedName name="_Sort" localSheetId="19">#REF!</definedName>
    <definedName name="_Sort" localSheetId="20">#REF!</definedName>
    <definedName name="_Sort" localSheetId="21">#REF!</definedName>
    <definedName name="_Sort" localSheetId="1">#REF!</definedName>
    <definedName name="_Sort" localSheetId="3">#REF!</definedName>
    <definedName name="_Sort" localSheetId="4">#REF!</definedName>
    <definedName name="_Sort" localSheetId="5">#REF!</definedName>
    <definedName name="_Sort" localSheetId="6">#REF!</definedName>
    <definedName name="_Sort" localSheetId="7">#REF!</definedName>
    <definedName name="_Sort" localSheetId="8">#REF!</definedName>
    <definedName name="_Sort" localSheetId="9">#REF!</definedName>
    <definedName name="_Sort" localSheetId="10">#REF!</definedName>
    <definedName name="_Sort" localSheetId="0">#REF!</definedName>
    <definedName name="_Sort">#REF!</definedName>
    <definedName name="A_IMPRESION_IM" localSheetId="11">#REF!</definedName>
    <definedName name="A_IMPRESION_IM" localSheetId="12">#REF!</definedName>
    <definedName name="A_IMPRESION_IM" localSheetId="18">#REF!</definedName>
    <definedName name="A_IMPRESION_IM" localSheetId="19">#REF!</definedName>
    <definedName name="A_IMPRESION_IM" localSheetId="20">#REF!</definedName>
    <definedName name="A_IMPRESION_IM" localSheetId="21">#REF!</definedName>
    <definedName name="A_IMPRESION_IM" localSheetId="1">#REF!</definedName>
    <definedName name="A_IMPRESION_IM" localSheetId="3">#REF!</definedName>
    <definedName name="A_IMPRESION_IM" localSheetId="4">#REF!</definedName>
    <definedName name="A_IMPRESION_IM" localSheetId="5">#REF!</definedName>
    <definedName name="A_IMPRESION_IM" localSheetId="6">#REF!</definedName>
    <definedName name="A_IMPRESION_IM" localSheetId="7">#REF!</definedName>
    <definedName name="A_IMPRESION_IM" localSheetId="8">#REF!</definedName>
    <definedName name="A_IMPRESION_IM" localSheetId="9">#REF!</definedName>
    <definedName name="A_IMPRESION_IM" localSheetId="10">#REF!</definedName>
    <definedName name="A_IMPRESION_IM" localSheetId="0">#REF!</definedName>
    <definedName name="A_IMPRESION_IM">#REF!</definedName>
    <definedName name="A_IMPRESIÓN_IM" localSheetId="11">#REF!</definedName>
    <definedName name="A_IMPRESIÓN_IM" localSheetId="12">#REF!</definedName>
    <definedName name="A_IMPRESIÓN_IM" localSheetId="18">#REF!</definedName>
    <definedName name="A_IMPRESIÓN_IM" localSheetId="19">#REF!</definedName>
    <definedName name="A_IMPRESIÓN_IM" localSheetId="20">#REF!</definedName>
    <definedName name="A_IMPRESIÓN_IM" localSheetId="21">#REF!</definedName>
    <definedName name="A_IMPRESIÓN_IM" localSheetId="1">#REF!</definedName>
    <definedName name="A_IMPRESIÓN_IM" localSheetId="3">#REF!</definedName>
    <definedName name="A_IMPRESIÓN_IM" localSheetId="4">#REF!</definedName>
    <definedName name="A_IMPRESIÓN_IM" localSheetId="5">#REF!</definedName>
    <definedName name="A_IMPRESIÓN_IM" localSheetId="6">#REF!</definedName>
    <definedName name="A_IMPRESIÓN_IM" localSheetId="7">#REF!</definedName>
    <definedName name="A_IMPRESIÓN_IM" localSheetId="8">#REF!</definedName>
    <definedName name="A_IMPRESIÓN_IM" localSheetId="9">#REF!</definedName>
    <definedName name="A_IMPRESIÓN_IM" localSheetId="10">#REF!</definedName>
    <definedName name="A_IMPRESIÓN_IM" localSheetId="0">#REF!</definedName>
    <definedName name="A_IMPRESIÓN_IM">#REF!</definedName>
    <definedName name="AGO" localSheetId="11">#REF!</definedName>
    <definedName name="AGO" localSheetId="12">#REF!</definedName>
    <definedName name="AGO" localSheetId="18">#REF!</definedName>
    <definedName name="AGO" localSheetId="19">#REF!</definedName>
    <definedName name="AGO" localSheetId="20">#REF!</definedName>
    <definedName name="AGO" localSheetId="21">#REF!</definedName>
    <definedName name="AGO" localSheetId="1">#REF!</definedName>
    <definedName name="AGO" localSheetId="3">#REF!</definedName>
    <definedName name="AGO" localSheetId="4">#REF!</definedName>
    <definedName name="AGO" localSheetId="5">#REF!</definedName>
    <definedName name="AGO" localSheetId="6">#REF!</definedName>
    <definedName name="AGO" localSheetId="7">#REF!</definedName>
    <definedName name="AGO" localSheetId="8">#REF!</definedName>
    <definedName name="AGO" localSheetId="9">#REF!</definedName>
    <definedName name="AGO" localSheetId="10">#REF!</definedName>
    <definedName name="AGO" localSheetId="0">#REF!</definedName>
    <definedName name="AGO">#REF!</definedName>
    <definedName name="agueda" localSheetId="11">'[1]C-2-3'!#REF!</definedName>
    <definedName name="agueda" localSheetId="12">'[1]C-2-3'!#REF!</definedName>
    <definedName name="agueda" localSheetId="18">'[1]C-2-3'!#REF!</definedName>
    <definedName name="agueda" localSheetId="19">'[1]C-2-3'!#REF!</definedName>
    <definedName name="agueda" localSheetId="20">'[1]C-2-3'!#REF!</definedName>
    <definedName name="agueda" localSheetId="21">'[1]C-2-3'!#REF!</definedName>
    <definedName name="agueda" localSheetId="1">'[1]C-2-3'!#REF!</definedName>
    <definedName name="agueda" localSheetId="3">'[1]C-2-3'!#REF!</definedName>
    <definedName name="agueda" localSheetId="4">'[1]C-2-3'!#REF!</definedName>
    <definedName name="agueda" localSheetId="5">'[1]C-2-3'!#REF!</definedName>
    <definedName name="agueda" localSheetId="6">'[1]C-2-3'!#REF!</definedName>
    <definedName name="agueda" localSheetId="7">'[1]C-2-3'!#REF!</definedName>
    <definedName name="agueda" localSheetId="8">'[1]C-2-3'!#REF!</definedName>
    <definedName name="agueda" localSheetId="9">'[1]C-2-3'!#REF!</definedName>
    <definedName name="agueda" localSheetId="10">'[1]C-2-3'!#REF!</definedName>
    <definedName name="agueda" localSheetId="0">'[1]C-2-3'!#REF!</definedName>
    <definedName name="agueda">'[1]C-2-3'!#REF!</definedName>
    <definedName name="_xlnm.Print_Area" localSheetId="13">'C.102'!$A$1:$O$204</definedName>
    <definedName name="_xlnm.Print_Area" localSheetId="14">'C.103'!$A$1:$N$76</definedName>
    <definedName name="_xlnm.Print_Area" localSheetId="15">'C.104'!$A$1:$N$204</definedName>
    <definedName name="_xlnm.Print_Area" localSheetId="17">'C.106'!$A$2:$G$146</definedName>
    <definedName name="_xlnm.Print_Area" localSheetId="18">'C.107'!#REF!</definedName>
    <definedName name="_xlnm.Print_Area" localSheetId="19">'C.108'!#REF!</definedName>
    <definedName name="_xlnm.Print_Area" localSheetId="20">'C.109 '!#REF!</definedName>
    <definedName name="_xlnm.Print_Area" localSheetId="21">'C.110'!#REF!</definedName>
    <definedName name="_xlnm.Print_Area" localSheetId="1">'C.90'!#REF!</definedName>
    <definedName name="_xlnm.Print_Area" localSheetId="3">'C.92 '!#REF!</definedName>
    <definedName name="_xlnm.Print_Area" localSheetId="4">'C.93'!#REF!</definedName>
    <definedName name="_xlnm.Print_Area" localSheetId="5">'C.94'!#REF!</definedName>
    <definedName name="_xlnm.Print_Area" localSheetId="6">'C.95'!#REF!</definedName>
    <definedName name="asihuas" localSheetId="11">#REF!</definedName>
    <definedName name="asihuas" localSheetId="12">#REF!</definedName>
    <definedName name="asihuas" localSheetId="18">#REF!</definedName>
    <definedName name="asihuas" localSheetId="19">#REF!</definedName>
    <definedName name="asihuas" localSheetId="20">#REF!</definedName>
    <definedName name="asihuas" localSheetId="21">#REF!</definedName>
    <definedName name="asihuas" localSheetId="1">#REF!</definedName>
    <definedName name="asihuas" localSheetId="3">#REF!</definedName>
    <definedName name="asihuas" localSheetId="4">#REF!</definedName>
    <definedName name="asihuas" localSheetId="5">#REF!</definedName>
    <definedName name="asihuas" localSheetId="6">#REF!</definedName>
    <definedName name="asihuas" localSheetId="7">#REF!</definedName>
    <definedName name="asihuas" localSheetId="8">#REF!</definedName>
    <definedName name="asihuas" localSheetId="9">#REF!</definedName>
    <definedName name="asihuas" localSheetId="10">#REF!</definedName>
    <definedName name="asihuas" localSheetId="0">#REF!</definedName>
    <definedName name="asihuas">#REF!</definedName>
    <definedName name="fedfs" localSheetId="11">#REF!</definedName>
    <definedName name="fedfs" localSheetId="12">#REF!</definedName>
    <definedName name="fedfs" localSheetId="1">#REF!</definedName>
    <definedName name="fedfs" localSheetId="7">#REF!</definedName>
    <definedName name="fedfs" localSheetId="8">#REF!</definedName>
    <definedName name="fedfs" localSheetId="9">#REF!</definedName>
    <definedName name="fedfs" localSheetId="10">#REF!</definedName>
    <definedName name="fedfs" localSheetId="0">#REF!</definedName>
    <definedName name="fedfs">#REF!</definedName>
    <definedName name="fg" localSheetId="11">#REF!</definedName>
    <definedName name="fg" localSheetId="12">#REF!</definedName>
    <definedName name="fg" localSheetId="18">#REF!</definedName>
    <definedName name="fg" localSheetId="19">#REF!</definedName>
    <definedName name="fg" localSheetId="20">#REF!</definedName>
    <definedName name="fg" localSheetId="21">#REF!</definedName>
    <definedName name="fg" localSheetId="1">#REF!</definedName>
    <definedName name="fg" localSheetId="3">#REF!</definedName>
    <definedName name="fg" localSheetId="4">#REF!</definedName>
    <definedName name="fg" localSheetId="5">#REF!</definedName>
    <definedName name="fg" localSheetId="6">#REF!</definedName>
    <definedName name="fg" localSheetId="7">#REF!</definedName>
    <definedName name="fg" localSheetId="8">#REF!</definedName>
    <definedName name="fg" localSheetId="9">#REF!</definedName>
    <definedName name="fg" localSheetId="10">#REF!</definedName>
    <definedName name="fg" localSheetId="0">#REF!</definedName>
    <definedName name="fg">#REF!</definedName>
    <definedName name="fsfdfds" localSheetId="11">'[1]C-4-5-6'!#REF!</definedName>
    <definedName name="fsfdfds" localSheetId="12">'[1]C-4-5-6'!#REF!</definedName>
    <definedName name="fsfdfds" localSheetId="18">'[1]C-4-5-6'!#REF!</definedName>
    <definedName name="fsfdfds" localSheetId="19">'[1]C-4-5-6'!#REF!</definedName>
    <definedName name="fsfdfds" localSheetId="20">'[1]C-4-5-6'!#REF!</definedName>
    <definedName name="fsfdfds" localSheetId="21">'[1]C-4-5-6'!#REF!</definedName>
    <definedName name="fsfdfds" localSheetId="1">'[1]C-4-5-6'!#REF!</definedName>
    <definedName name="fsfdfds" localSheetId="3">'[1]C-4-5-6'!#REF!</definedName>
    <definedName name="fsfdfds" localSheetId="4">'[1]C-4-5-6'!#REF!</definedName>
    <definedName name="fsfdfds" localSheetId="5">'[1]C-4-5-6'!#REF!</definedName>
    <definedName name="fsfdfds" localSheetId="6">'[1]C-4-5-6'!#REF!</definedName>
    <definedName name="fsfdfds" localSheetId="7">'[1]C-4-5-6'!#REF!</definedName>
    <definedName name="fsfdfds" localSheetId="8">'[1]C-4-5-6'!#REF!</definedName>
    <definedName name="fsfdfds" localSheetId="9">'[1]C-4-5-6'!#REF!</definedName>
    <definedName name="fsfdfds" localSheetId="10">'[1]C-4-5-6'!#REF!</definedName>
    <definedName name="fsfdfds" localSheetId="0">'[1]C-4-5-6'!#REF!</definedName>
    <definedName name="fsfdfds">'[1]C-4-5-6'!#REF!</definedName>
    <definedName name="gggg" localSheetId="11">#REF!</definedName>
    <definedName name="gggg" localSheetId="12">#REF!</definedName>
    <definedName name="gggg" localSheetId="18">#REF!</definedName>
    <definedName name="gggg" localSheetId="19">#REF!</definedName>
    <definedName name="gggg" localSheetId="20">#REF!</definedName>
    <definedName name="gggg" localSheetId="21">#REF!</definedName>
    <definedName name="gggg" localSheetId="1">#REF!</definedName>
    <definedName name="gggg" localSheetId="3">#REF!</definedName>
    <definedName name="gggg" localSheetId="4">#REF!</definedName>
    <definedName name="gggg" localSheetId="5">#REF!</definedName>
    <definedName name="gggg" localSheetId="6">#REF!</definedName>
    <definedName name="gggg" localSheetId="7">#REF!</definedName>
    <definedName name="gggg" localSheetId="8">#REF!</definedName>
    <definedName name="gggg" localSheetId="9">#REF!</definedName>
    <definedName name="gggg" localSheetId="10">#REF!</definedName>
    <definedName name="gggg" localSheetId="0">#REF!</definedName>
    <definedName name="gggg">#REF!</definedName>
    <definedName name="IMPORTACIONES">'[1]C-4-5-6'!#REF!</definedName>
    <definedName name="imprimir" localSheetId="11">#REF!</definedName>
    <definedName name="imprimir" localSheetId="12">#REF!</definedName>
    <definedName name="imprimir" localSheetId="18">#REF!</definedName>
    <definedName name="imprimir" localSheetId="19">#REF!</definedName>
    <definedName name="imprimir" localSheetId="20">#REF!</definedName>
    <definedName name="imprimir" localSheetId="21">#REF!</definedName>
    <definedName name="imprimir" localSheetId="1">#REF!</definedName>
    <definedName name="imprimir" localSheetId="3">#REF!</definedName>
    <definedName name="imprimir" localSheetId="4">#REF!</definedName>
    <definedName name="imprimir" localSheetId="5">#REF!</definedName>
    <definedName name="imprimir" localSheetId="6">#REF!</definedName>
    <definedName name="imprimir" localSheetId="7">#REF!</definedName>
    <definedName name="imprimir" localSheetId="8">#REF!</definedName>
    <definedName name="imprimir" localSheetId="9">#REF!</definedName>
    <definedName name="imprimir" localSheetId="10">#REF!</definedName>
    <definedName name="imprimir" localSheetId="0">#REF!</definedName>
    <definedName name="imprimir">#REF!</definedName>
    <definedName name="insum9os" localSheetId="11">#REF!</definedName>
    <definedName name="insum9os" localSheetId="12">#REF!</definedName>
    <definedName name="insum9os" localSheetId="18">#REF!</definedName>
    <definedName name="insum9os" localSheetId="19">#REF!</definedName>
    <definedName name="insum9os" localSheetId="20">#REF!</definedName>
    <definedName name="insum9os" localSheetId="21">#REF!</definedName>
    <definedName name="insum9os" localSheetId="1">#REF!</definedName>
    <definedName name="insum9os" localSheetId="3">#REF!</definedName>
    <definedName name="insum9os" localSheetId="4">#REF!</definedName>
    <definedName name="insum9os" localSheetId="5">#REF!</definedName>
    <definedName name="insum9os" localSheetId="6">#REF!</definedName>
    <definedName name="insum9os" localSheetId="7">#REF!</definedName>
    <definedName name="insum9os" localSheetId="8">#REF!</definedName>
    <definedName name="insum9os" localSheetId="9">#REF!</definedName>
    <definedName name="insum9os" localSheetId="10">#REF!</definedName>
    <definedName name="insum9os" localSheetId="0">#REF!</definedName>
    <definedName name="insum9os">#REF!</definedName>
    <definedName name="INSUMOS" localSheetId="11">'[1]C-4-5-6'!#REF!</definedName>
    <definedName name="INSUMOS" localSheetId="12">'[1]C-4-5-6'!#REF!</definedName>
    <definedName name="INSUMOS" localSheetId="18">'[1]C-4-5-6'!#REF!</definedName>
    <definedName name="INSUMOS" localSheetId="19">'[1]C-4-5-6'!#REF!</definedName>
    <definedName name="INSUMOS" localSheetId="20">'[1]C-4-5-6'!#REF!</definedName>
    <definedName name="INSUMOS" localSheetId="21">'[1]C-4-5-6'!#REF!</definedName>
    <definedName name="INSUMOS" localSheetId="1">'[1]C-4-5-6'!#REF!</definedName>
    <definedName name="INSUMOS" localSheetId="3">'[1]C-4-5-6'!#REF!</definedName>
    <definedName name="INSUMOS" localSheetId="4">'[1]C-4-5-6'!#REF!</definedName>
    <definedName name="INSUMOS" localSheetId="5">'[1]C-4-5-6'!#REF!</definedName>
    <definedName name="INSUMOS" localSheetId="6">'[1]C-4-5-6'!#REF!</definedName>
    <definedName name="INSUMOS" localSheetId="7">'[1]C-4-5-6'!#REF!</definedName>
    <definedName name="INSUMOS" localSheetId="8">'[1]C-4-5-6'!#REF!</definedName>
    <definedName name="INSUMOS" localSheetId="9">'[1]C-4-5-6'!#REF!</definedName>
    <definedName name="INSUMOS" localSheetId="10">'[1]C-4-5-6'!#REF!</definedName>
    <definedName name="INSUMOS" localSheetId="0">'[1]C-4-5-6'!#REF!</definedName>
    <definedName name="INSUMOS">'[1]C-4-5-6'!#REF!</definedName>
    <definedName name="sacszsc" localSheetId="11">#REF!</definedName>
    <definedName name="sacszsc" localSheetId="12">#REF!</definedName>
    <definedName name="sacszsc" localSheetId="18">#REF!</definedName>
    <definedName name="sacszsc" localSheetId="19">#REF!</definedName>
    <definedName name="sacszsc" localSheetId="20">#REF!</definedName>
    <definedName name="sacszsc" localSheetId="21">#REF!</definedName>
    <definedName name="sacszsc" localSheetId="1">#REF!</definedName>
    <definedName name="sacszsc" localSheetId="3">#REF!</definedName>
    <definedName name="sacszsc" localSheetId="4">#REF!</definedName>
    <definedName name="sacszsc" localSheetId="5">#REF!</definedName>
    <definedName name="sacszsc" localSheetId="6">#REF!</definedName>
    <definedName name="sacszsc" localSheetId="7">#REF!</definedName>
    <definedName name="sacszsc" localSheetId="8">#REF!</definedName>
    <definedName name="sacszsc" localSheetId="9">#REF!</definedName>
    <definedName name="sacszsc" localSheetId="10">#REF!</definedName>
    <definedName name="sacszsc" localSheetId="0">#REF!</definedName>
    <definedName name="sacszsc">#REF!</definedName>
    <definedName name="set" localSheetId="11">#REF!</definedName>
    <definedName name="set" localSheetId="12">#REF!</definedName>
    <definedName name="set" localSheetId="18">#REF!</definedName>
    <definedName name="set" localSheetId="19">#REF!</definedName>
    <definedName name="set" localSheetId="20">#REF!</definedName>
    <definedName name="set" localSheetId="21">#REF!</definedName>
    <definedName name="set" localSheetId="1">#REF!</definedName>
    <definedName name="set" localSheetId="3">#REF!</definedName>
    <definedName name="set" localSheetId="4">#REF!</definedName>
    <definedName name="set" localSheetId="5">#REF!</definedName>
    <definedName name="set" localSheetId="6">#REF!</definedName>
    <definedName name="set" localSheetId="7">#REF!</definedName>
    <definedName name="set" localSheetId="8">#REF!</definedName>
    <definedName name="set" localSheetId="9">#REF!</definedName>
    <definedName name="set" localSheetId="10">#REF!</definedName>
    <definedName name="set" localSheetId="0">#REF!</definedName>
    <definedName name="set">#REF!</definedName>
    <definedName name="SIHUAS" localSheetId="11">#REF!</definedName>
    <definedName name="SIHUAS" localSheetId="12">#REF!</definedName>
    <definedName name="SIHUAS" localSheetId="18">#REF!</definedName>
    <definedName name="SIHUAS" localSheetId="19">#REF!</definedName>
    <definedName name="SIHUAS" localSheetId="20">#REF!</definedName>
    <definedName name="SIHUAS" localSheetId="21">#REF!</definedName>
    <definedName name="SIHUAS" localSheetId="1">#REF!</definedName>
    <definedName name="SIHUAS" localSheetId="3">#REF!</definedName>
    <definedName name="SIHUAS" localSheetId="4">#REF!</definedName>
    <definedName name="SIHUAS" localSheetId="5">#REF!</definedName>
    <definedName name="SIHUAS" localSheetId="6">#REF!</definedName>
    <definedName name="SIHUAS" localSheetId="7">#REF!</definedName>
    <definedName name="SIHUAS" localSheetId="8">#REF!</definedName>
    <definedName name="SIHUAS" localSheetId="9">#REF!</definedName>
    <definedName name="SIHUAS" localSheetId="10">#REF!</definedName>
    <definedName name="SIHUAS" localSheetId="0">#REF!</definedName>
    <definedName name="SIHUAS">#REF!</definedName>
    <definedName name="sihuas6666" localSheetId="11">'[1]C-4-5-6'!#REF!</definedName>
    <definedName name="sihuas6666" localSheetId="12">'[1]C-4-5-6'!#REF!</definedName>
    <definedName name="sihuas6666" localSheetId="18">'[1]C-4-5-6'!#REF!</definedName>
    <definedName name="sihuas6666" localSheetId="19">'[1]C-4-5-6'!#REF!</definedName>
    <definedName name="sihuas6666" localSheetId="20">'[1]C-4-5-6'!#REF!</definedName>
    <definedName name="sihuas6666" localSheetId="21">'[1]C-4-5-6'!#REF!</definedName>
    <definedName name="sihuas6666" localSheetId="1">'[1]C-4-5-6'!#REF!</definedName>
    <definedName name="sihuas6666" localSheetId="3">'[1]C-4-5-6'!#REF!</definedName>
    <definedName name="sihuas6666" localSheetId="4">'[1]C-4-5-6'!#REF!</definedName>
    <definedName name="sihuas6666" localSheetId="5">'[1]C-4-5-6'!#REF!</definedName>
    <definedName name="sihuas6666" localSheetId="6">'[1]C-4-5-6'!#REF!</definedName>
    <definedName name="sihuas6666" localSheetId="7">'[1]C-4-5-6'!#REF!</definedName>
    <definedName name="sihuas6666" localSheetId="8">'[1]C-4-5-6'!#REF!</definedName>
    <definedName name="sihuas6666" localSheetId="9">'[1]C-4-5-6'!#REF!</definedName>
    <definedName name="sihuas6666" localSheetId="10">'[1]C-4-5-6'!#REF!</definedName>
    <definedName name="sihuas6666" localSheetId="0">'[1]C-4-5-6'!#REF!</definedName>
    <definedName name="sihuas6666">'[1]C-4-5-6'!#REF!</definedName>
    <definedName name="sihuas66666" localSheetId="11">#REF!</definedName>
    <definedName name="sihuas66666" localSheetId="12">#REF!</definedName>
    <definedName name="sihuas66666" localSheetId="18">#REF!</definedName>
    <definedName name="sihuas66666" localSheetId="19">#REF!</definedName>
    <definedName name="sihuas66666" localSheetId="20">#REF!</definedName>
    <definedName name="sihuas66666" localSheetId="21">#REF!</definedName>
    <definedName name="sihuas66666" localSheetId="1">#REF!</definedName>
    <definedName name="sihuas66666" localSheetId="3">#REF!</definedName>
    <definedName name="sihuas66666" localSheetId="4">#REF!</definedName>
    <definedName name="sihuas66666" localSheetId="5">#REF!</definedName>
    <definedName name="sihuas66666" localSheetId="6">#REF!</definedName>
    <definedName name="sihuas66666" localSheetId="7">#REF!</definedName>
    <definedName name="sihuas66666" localSheetId="8">#REF!</definedName>
    <definedName name="sihuas66666" localSheetId="9">#REF!</definedName>
    <definedName name="sihuas66666" localSheetId="10">#REF!</definedName>
    <definedName name="sihuas66666" localSheetId="0">#REF!</definedName>
    <definedName name="sihuas6666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3" i="118" l="1"/>
  <c r="C105" i="107"/>
  <c r="C104" i="107"/>
  <c r="C87" i="107"/>
  <c r="C94" i="107"/>
  <c r="C83" i="107"/>
  <c r="C16" i="107"/>
  <c r="C15" i="107"/>
  <c r="G128" i="90"/>
  <c r="G121" i="90"/>
  <c r="D127" i="90"/>
  <c r="D119" i="90"/>
  <c r="D122" i="90"/>
  <c r="D121" i="90"/>
  <c r="D113" i="90"/>
  <c r="G99" i="90"/>
  <c r="G98" i="90"/>
  <c r="D102" i="90"/>
  <c r="D100" i="90"/>
  <c r="D99" i="90"/>
  <c r="D98" i="90"/>
  <c r="D97" i="90"/>
  <c r="G93" i="90"/>
  <c r="G92" i="90"/>
  <c r="G91" i="90"/>
  <c r="D93" i="90"/>
  <c r="D92" i="90"/>
  <c r="D91" i="90"/>
  <c r="G89" i="90"/>
  <c r="G88" i="90"/>
  <c r="G87" i="90"/>
  <c r="G86" i="90"/>
  <c r="G85" i="90"/>
  <c r="G84" i="90"/>
  <c r="G83" i="90"/>
  <c r="G82" i="90"/>
  <c r="G81" i="90"/>
  <c r="G79" i="90"/>
  <c r="G78" i="90"/>
  <c r="G70" i="90"/>
  <c r="D71" i="90"/>
  <c r="D70" i="90"/>
  <c r="G49" i="90"/>
  <c r="D47" i="90"/>
  <c r="D45" i="90"/>
  <c r="G45" i="90"/>
  <c r="D42" i="90"/>
  <c r="G42" i="90"/>
  <c r="G21" i="90" l="1"/>
  <c r="D21" i="90"/>
  <c r="D20" i="90"/>
  <c r="D11" i="90"/>
  <c r="G8" i="90"/>
  <c r="D8" i="90"/>
  <c r="I17" i="84" l="1"/>
  <c r="D27" i="90"/>
  <c r="G27" i="90"/>
  <c r="D28" i="90"/>
  <c r="G28" i="90"/>
  <c r="D29" i="90"/>
  <c r="G29" i="90"/>
  <c r="D30" i="90"/>
  <c r="G30" i="90"/>
  <c r="D31" i="90"/>
  <c r="G31" i="90"/>
  <c r="D32" i="90"/>
  <c r="G32" i="90"/>
  <c r="D33" i="90"/>
  <c r="G33" i="90"/>
  <c r="D34" i="90"/>
  <c r="G34" i="90"/>
  <c r="D35" i="90"/>
  <c r="G35" i="90"/>
  <c r="D36" i="90"/>
  <c r="G36" i="90"/>
  <c r="G26" i="90"/>
  <c r="D26" i="90"/>
  <c r="D107" i="90"/>
  <c r="G109" i="90"/>
  <c r="D109" i="90"/>
  <c r="D108" i="90"/>
  <c r="D106" i="90"/>
  <c r="D135" i="90"/>
  <c r="D111" i="90"/>
  <c r="D80" i="90"/>
  <c r="D81" i="90"/>
  <c r="D82" i="90"/>
  <c r="D83" i="90"/>
  <c r="D84" i="90"/>
  <c r="D85" i="90"/>
  <c r="D86" i="90"/>
  <c r="D87" i="90"/>
  <c r="D88" i="90"/>
  <c r="D78" i="90"/>
  <c r="G67" i="90"/>
  <c r="D67" i="90"/>
  <c r="D65" i="90"/>
  <c r="G64" i="90"/>
  <c r="D64" i="90"/>
  <c r="N26" i="84"/>
  <c r="N29" i="84"/>
  <c r="N28" i="84"/>
  <c r="N37" i="84"/>
  <c r="N34" i="84"/>
  <c r="N32" i="84"/>
  <c r="I27" i="84"/>
  <c r="I26" i="84"/>
  <c r="D46" i="84"/>
  <c r="D22" i="84"/>
  <c r="D21" i="84"/>
  <c r="D8" i="84"/>
  <c r="I44" i="84" l="1"/>
  <c r="I43" i="84"/>
  <c r="I42" i="84"/>
  <c r="D36" i="84"/>
  <c r="D35" i="84"/>
  <c r="D34" i="84"/>
  <c r="D28" i="84"/>
  <c r="D29" i="84"/>
  <c r="D30" i="84"/>
  <c r="D31" i="84"/>
  <c r="D32" i="84"/>
  <c r="D37" i="84"/>
  <c r="D27" i="84"/>
  <c r="I22" i="84"/>
  <c r="I21" i="84"/>
  <c r="I20" i="84"/>
  <c r="I34" i="84"/>
  <c r="I37" i="84" l="1"/>
  <c r="I39" i="84"/>
  <c r="I32" i="84"/>
  <c r="I49" i="84"/>
  <c r="I50" i="84"/>
  <c r="I48" i="84"/>
  <c r="C78" i="107"/>
  <c r="C72" i="107"/>
  <c r="C70" i="107"/>
  <c r="D77" i="100"/>
  <c r="B77" i="100"/>
  <c r="D73" i="100"/>
  <c r="C73" i="100"/>
  <c r="B73" i="100"/>
  <c r="C70" i="100"/>
  <c r="B70" i="100"/>
  <c r="B66" i="100"/>
  <c r="D63" i="100"/>
  <c r="C63" i="100"/>
  <c r="B63" i="100"/>
  <c r="D60" i="100"/>
  <c r="B60" i="100"/>
  <c r="E58" i="100"/>
  <c r="D58" i="100"/>
  <c r="C58" i="100"/>
  <c r="B58" i="100"/>
  <c r="B56" i="100"/>
  <c r="D54" i="100"/>
  <c r="C54" i="100"/>
  <c r="E52" i="100"/>
  <c r="B52" i="100"/>
  <c r="B49" i="100"/>
  <c r="B47" i="100"/>
  <c r="D35" i="100"/>
  <c r="C35" i="100"/>
  <c r="B35" i="100"/>
  <c r="D33" i="100"/>
  <c r="B31" i="100"/>
  <c r="C22" i="100"/>
  <c r="B22" i="100"/>
  <c r="E16" i="100"/>
  <c r="D16" i="100"/>
  <c r="C16" i="100"/>
  <c r="B16" i="100"/>
  <c r="E13" i="100"/>
  <c r="D13" i="100"/>
  <c r="C13" i="100"/>
  <c r="B13" i="100"/>
  <c r="B9" i="100"/>
  <c r="D7" i="100"/>
  <c r="B7" i="100"/>
  <c r="E74" i="101"/>
  <c r="D45" i="101"/>
  <c r="D28" i="101"/>
  <c r="D20" i="101"/>
  <c r="D96" i="101"/>
  <c r="D92" i="101"/>
  <c r="C92" i="101"/>
  <c r="B92" i="101"/>
  <c r="E90" i="101"/>
  <c r="D90" i="101"/>
  <c r="B90" i="101"/>
  <c r="E85" i="101"/>
  <c r="C85" i="101"/>
  <c r="B85" i="101"/>
  <c r="E82" i="101"/>
  <c r="B82" i="101"/>
  <c r="E78" i="101"/>
  <c r="D78" i="101"/>
  <c r="C78" i="101"/>
  <c r="B78" i="101"/>
  <c r="D74" i="101"/>
  <c r="C74" i="101"/>
  <c r="B74" i="101"/>
  <c r="C72" i="101"/>
  <c r="B72" i="101"/>
  <c r="C70" i="101"/>
  <c r="B70" i="101"/>
  <c r="E68" i="101"/>
  <c r="D68" i="101"/>
  <c r="C68" i="101"/>
  <c r="B68" i="101"/>
  <c r="E66" i="101"/>
  <c r="C66" i="101"/>
  <c r="B66" i="101"/>
  <c r="E64" i="101"/>
  <c r="B64" i="101"/>
  <c r="E61" i="101"/>
  <c r="D61" i="101"/>
  <c r="C61" i="101"/>
  <c r="B61" i="101"/>
  <c r="E58" i="101"/>
  <c r="D58" i="101"/>
  <c r="B58" i="101"/>
  <c r="E45" i="101"/>
  <c r="C45" i="101"/>
  <c r="B45" i="101"/>
  <c r="C42" i="101"/>
  <c r="B42" i="101"/>
  <c r="E38" i="101"/>
  <c r="D38" i="101"/>
  <c r="C38" i="101"/>
  <c r="B38" i="101"/>
  <c r="C28" i="101"/>
  <c r="B28" i="101"/>
  <c r="E20" i="101"/>
  <c r="C20" i="101"/>
  <c r="B20" i="101"/>
  <c r="E17" i="101"/>
  <c r="D17" i="101"/>
  <c r="C17" i="101"/>
  <c r="B17" i="101"/>
  <c r="E10" i="101"/>
  <c r="C10" i="101"/>
  <c r="B10" i="101"/>
  <c r="E7" i="101"/>
  <c r="C7" i="101"/>
  <c r="B7" i="101"/>
  <c r="D10" i="102"/>
  <c r="D57" i="102"/>
  <c r="C57" i="102"/>
  <c r="B57" i="102"/>
  <c r="D55" i="102"/>
  <c r="B55" i="102"/>
  <c r="D53" i="102"/>
  <c r="B53" i="102"/>
  <c r="B51" i="102"/>
  <c r="B49" i="102"/>
  <c r="D46" i="102"/>
  <c r="C46" i="102"/>
  <c r="D44" i="102"/>
  <c r="C44" i="102"/>
  <c r="B44" i="102"/>
  <c r="D42" i="102"/>
  <c r="D34" i="102"/>
  <c r="C34" i="102"/>
  <c r="B34" i="102"/>
  <c r="D30" i="102"/>
  <c r="B30" i="102"/>
  <c r="D25" i="102"/>
  <c r="B25" i="102"/>
  <c r="D19" i="102"/>
  <c r="C19" i="102"/>
  <c r="B19" i="102"/>
  <c r="D15" i="102"/>
  <c r="C15" i="102"/>
  <c r="C10" i="102" s="1"/>
  <c r="B15" i="102"/>
  <c r="D13" i="102"/>
  <c r="B13" i="102"/>
  <c r="D7" i="102"/>
  <c r="C7" i="102"/>
  <c r="B7" i="102"/>
  <c r="D66" i="103"/>
  <c r="B66" i="103"/>
  <c r="B64" i="103"/>
  <c r="B59" i="103"/>
  <c r="B57" i="103"/>
  <c r="D55" i="103"/>
  <c r="D52" i="103"/>
  <c r="B52" i="103"/>
  <c r="D50" i="103"/>
  <c r="C50" i="103"/>
  <c r="B50" i="103"/>
  <c r="C48" i="103"/>
  <c r="B48" i="103"/>
  <c r="B46" i="103"/>
  <c r="D43" i="103"/>
  <c r="B43" i="103"/>
  <c r="B39" i="103"/>
  <c r="D31" i="103"/>
  <c r="B31" i="103"/>
  <c r="B29" i="103"/>
  <c r="B26" i="103"/>
  <c r="D19" i="103"/>
  <c r="B19" i="103"/>
  <c r="D12" i="103"/>
  <c r="C12" i="103"/>
  <c r="B12" i="103"/>
  <c r="D9" i="103"/>
  <c r="C9" i="103"/>
  <c r="B9" i="103"/>
  <c r="B7" i="103"/>
  <c r="B10" i="102" l="1"/>
  <c r="E85" i="104"/>
  <c r="D85" i="104" l="1"/>
  <c r="C85" i="104"/>
  <c r="B85" i="104"/>
  <c r="B83" i="104"/>
  <c r="E81" i="104"/>
  <c r="D81" i="104"/>
  <c r="B81" i="104"/>
  <c r="C77" i="104"/>
  <c r="B77" i="104"/>
  <c r="E74" i="104"/>
  <c r="D74" i="104"/>
  <c r="C74" i="104"/>
  <c r="D70" i="104"/>
  <c r="C70" i="104"/>
  <c r="D67" i="104"/>
  <c r="C67" i="104"/>
  <c r="B67" i="104"/>
  <c r="E65" i="104"/>
  <c r="D65" i="104"/>
  <c r="C65" i="104"/>
  <c r="B65" i="104"/>
  <c r="B63" i="104"/>
  <c r="D61" i="104"/>
  <c r="C61" i="104"/>
  <c r="E59" i="104"/>
  <c r="D59" i="104"/>
  <c r="C59" i="104"/>
  <c r="B59" i="104"/>
  <c r="D57" i="104"/>
  <c r="C57" i="104"/>
  <c r="E54" i="104"/>
  <c r="D54" i="104"/>
  <c r="C54" i="104"/>
  <c r="D51" i="104"/>
  <c r="C51" i="104"/>
  <c r="B51" i="104"/>
  <c r="E38" i="104"/>
  <c r="D38" i="104"/>
  <c r="C38" i="104"/>
  <c r="B38" i="104"/>
  <c r="D36" i="104"/>
  <c r="C36" i="104"/>
  <c r="E30" i="104"/>
  <c r="D30" i="104"/>
  <c r="C30" i="104"/>
  <c r="E24" i="104"/>
  <c r="D24" i="104"/>
  <c r="C24" i="104"/>
  <c r="B24" i="104"/>
  <c r="E22" i="104"/>
  <c r="D22" i="104"/>
  <c r="C22" i="104"/>
  <c r="B22" i="104"/>
  <c r="E15" i="104"/>
  <c r="D15" i="104"/>
  <c r="B15" i="104"/>
  <c r="E8" i="104"/>
  <c r="D8" i="104"/>
  <c r="C8" i="104"/>
  <c r="D6" i="104"/>
  <c r="C79" i="105" l="1"/>
  <c r="B79" i="105"/>
  <c r="D72" i="105"/>
  <c r="C72" i="105"/>
  <c r="B72" i="105"/>
  <c r="C69" i="105"/>
  <c r="B69" i="105"/>
  <c r="C65" i="105"/>
  <c r="B65" i="105"/>
  <c r="C62" i="105"/>
  <c r="B62" i="105"/>
  <c r="C60" i="105"/>
  <c r="B60" i="105"/>
  <c r="C58" i="105"/>
  <c r="B58" i="105"/>
  <c r="D56" i="105"/>
  <c r="C56" i="105"/>
  <c r="B56" i="105"/>
  <c r="C54" i="105"/>
  <c r="C52" i="105"/>
  <c r="B52" i="105"/>
  <c r="C49" i="105"/>
  <c r="B49" i="105"/>
  <c r="D46" i="105"/>
  <c r="C46" i="105"/>
  <c r="B46" i="105"/>
  <c r="C35" i="105"/>
  <c r="B35" i="105"/>
  <c r="C33" i="105"/>
  <c r="C30" i="105"/>
  <c r="C24" i="105"/>
  <c r="B24" i="105"/>
  <c r="D17" i="105"/>
  <c r="C17" i="105"/>
  <c r="B17" i="105"/>
  <c r="D14" i="105"/>
  <c r="C14" i="105"/>
  <c r="B14" i="105"/>
  <c r="B8" i="105"/>
  <c r="D5" i="105"/>
  <c r="C5" i="105"/>
  <c r="B16" i="87"/>
  <c r="D27" i="110" l="1"/>
  <c r="D24" i="110"/>
  <c r="D21" i="110"/>
  <c r="D20" i="110"/>
  <c r="D19" i="110"/>
  <c r="D18" i="110"/>
  <c r="D15" i="110"/>
  <c r="D14" i="110"/>
  <c r="D13" i="110"/>
  <c r="D12" i="110"/>
  <c r="D11" i="110"/>
  <c r="D10" i="110"/>
  <c r="D9" i="110"/>
  <c r="D8" i="110"/>
  <c r="D7" i="110"/>
  <c r="B13" i="118"/>
  <c r="B22" i="118"/>
  <c r="B28" i="118"/>
  <c r="I58" i="118"/>
  <c r="C58" i="118"/>
  <c r="D57" i="118"/>
  <c r="C55" i="118"/>
  <c r="B55" i="118"/>
  <c r="C53" i="118"/>
  <c r="J51" i="118"/>
  <c r="G51" i="118"/>
  <c r="D51" i="118"/>
  <c r="I49" i="118"/>
  <c r="H49" i="118"/>
  <c r="F49" i="118"/>
  <c r="E49" i="118"/>
  <c r="C49" i="118"/>
  <c r="B49" i="118"/>
  <c r="J48" i="118"/>
  <c r="G48" i="118"/>
  <c r="D48" i="118"/>
  <c r="D47" i="118"/>
  <c r="I46" i="118"/>
  <c r="H46" i="118"/>
  <c r="F46" i="118"/>
  <c r="E46" i="118"/>
  <c r="C46" i="118"/>
  <c r="B46" i="118"/>
  <c r="C44" i="118"/>
  <c r="D43" i="118"/>
  <c r="D42" i="118"/>
  <c r="G40" i="118"/>
  <c r="I39" i="118"/>
  <c r="F39" i="118"/>
  <c r="E39" i="118"/>
  <c r="C39" i="118"/>
  <c r="B39" i="118"/>
  <c r="J38" i="118"/>
  <c r="J37" i="118"/>
  <c r="G37" i="118"/>
  <c r="G36" i="118"/>
  <c r="D36" i="118"/>
  <c r="J35" i="118"/>
  <c r="G35" i="118"/>
  <c r="G34" i="118"/>
  <c r="I33" i="118"/>
  <c r="H33" i="118"/>
  <c r="F33" i="118"/>
  <c r="E33" i="118"/>
  <c r="C33" i="118"/>
  <c r="D32" i="118"/>
  <c r="H31" i="118"/>
  <c r="C31" i="118"/>
  <c r="B31" i="118"/>
  <c r="D30" i="118"/>
  <c r="D29" i="118"/>
  <c r="I28" i="118"/>
  <c r="F28" i="118"/>
  <c r="C28" i="118"/>
  <c r="G27" i="118"/>
  <c r="D27" i="118"/>
  <c r="F26" i="118"/>
  <c r="E26" i="118"/>
  <c r="C26" i="118"/>
  <c r="B26" i="118"/>
  <c r="G25" i="118"/>
  <c r="D25" i="118"/>
  <c r="D23" i="118"/>
  <c r="I22" i="118"/>
  <c r="F22" i="118"/>
  <c r="E22" i="118"/>
  <c r="C22" i="118"/>
  <c r="D20" i="118"/>
  <c r="D18" i="118"/>
  <c r="D17" i="118"/>
  <c r="J16" i="118"/>
  <c r="D16" i="118"/>
  <c r="J15" i="118"/>
  <c r="G15" i="118"/>
  <c r="D15" i="118"/>
  <c r="I13" i="118"/>
  <c r="H13" i="118"/>
  <c r="F13" i="118"/>
  <c r="E13" i="118"/>
  <c r="C13" i="118"/>
  <c r="I10" i="118"/>
  <c r="F10" i="118"/>
  <c r="C10" i="118"/>
  <c r="I8" i="118"/>
  <c r="F8" i="118"/>
  <c r="C8" i="118"/>
  <c r="G22" i="118" l="1"/>
  <c r="J46" i="118"/>
  <c r="G13" i="118"/>
  <c r="G46" i="118"/>
  <c r="G33" i="118"/>
  <c r="D55" i="118"/>
  <c r="J13" i="118"/>
  <c r="G39" i="118"/>
  <c r="D31" i="118"/>
  <c r="J33" i="118"/>
  <c r="D33" i="118"/>
  <c r="D22" i="118"/>
  <c r="J49" i="118"/>
  <c r="D46" i="118"/>
  <c r="D49" i="118"/>
  <c r="D39" i="118"/>
  <c r="D28" i="118"/>
  <c r="D26" i="118"/>
  <c r="D13" i="118"/>
  <c r="G26" i="118"/>
  <c r="G49" i="118"/>
  <c r="J104" i="123" l="1"/>
  <c r="G104" i="123"/>
  <c r="D104" i="123"/>
  <c r="I103" i="123"/>
  <c r="H103" i="123"/>
  <c r="F103" i="123"/>
  <c r="E103" i="123"/>
  <c r="C103" i="123"/>
  <c r="B103" i="123"/>
  <c r="J102" i="123"/>
  <c r="G102" i="123"/>
  <c r="D102" i="123"/>
  <c r="J101" i="123"/>
  <c r="G101" i="123"/>
  <c r="D101" i="123"/>
  <c r="J100" i="123"/>
  <c r="I99" i="123"/>
  <c r="H99" i="123"/>
  <c r="F99" i="123"/>
  <c r="E99" i="123"/>
  <c r="C99" i="123"/>
  <c r="B99" i="123"/>
  <c r="G98" i="123"/>
  <c r="D98" i="123"/>
  <c r="I97" i="123"/>
  <c r="F97" i="123"/>
  <c r="E97" i="123"/>
  <c r="C97" i="123"/>
  <c r="B97" i="123"/>
  <c r="D95" i="123"/>
  <c r="I91" i="123"/>
  <c r="F91" i="123"/>
  <c r="C91" i="123"/>
  <c r="B91" i="123"/>
  <c r="J90" i="123"/>
  <c r="G90" i="123"/>
  <c r="D89" i="123"/>
  <c r="I88" i="123"/>
  <c r="H88" i="123"/>
  <c r="F88" i="123"/>
  <c r="E88" i="123"/>
  <c r="C88" i="123"/>
  <c r="B88" i="123"/>
  <c r="D87" i="123"/>
  <c r="D86" i="123"/>
  <c r="J85" i="123"/>
  <c r="G85" i="123"/>
  <c r="D85" i="123"/>
  <c r="I84" i="123"/>
  <c r="H84" i="123"/>
  <c r="F84" i="123"/>
  <c r="E84" i="123"/>
  <c r="C84" i="123"/>
  <c r="B84" i="123"/>
  <c r="J82" i="123"/>
  <c r="G82" i="123"/>
  <c r="D82" i="123"/>
  <c r="I81" i="123"/>
  <c r="H81" i="123"/>
  <c r="F81" i="123"/>
  <c r="E81" i="123"/>
  <c r="C81" i="123"/>
  <c r="B81" i="123"/>
  <c r="D80" i="123"/>
  <c r="I79" i="123"/>
  <c r="F79" i="123"/>
  <c r="C79" i="123"/>
  <c r="B79" i="123"/>
  <c r="G78" i="123"/>
  <c r="D78" i="123"/>
  <c r="I76" i="123"/>
  <c r="H76" i="123"/>
  <c r="F76" i="123"/>
  <c r="E76" i="123"/>
  <c r="C76" i="123"/>
  <c r="B76" i="123"/>
  <c r="G75" i="123"/>
  <c r="D75" i="123"/>
  <c r="G74" i="123"/>
  <c r="D74" i="123"/>
  <c r="G73" i="123"/>
  <c r="D73" i="123"/>
  <c r="J72" i="123"/>
  <c r="G72" i="123"/>
  <c r="D72" i="123"/>
  <c r="G71" i="123"/>
  <c r="D71" i="123"/>
  <c r="G70" i="123"/>
  <c r="D70" i="123"/>
  <c r="I69" i="123"/>
  <c r="H69" i="123"/>
  <c r="F69" i="123"/>
  <c r="E69" i="123"/>
  <c r="C69" i="123"/>
  <c r="B69" i="123"/>
  <c r="J68" i="123"/>
  <c r="G68" i="123"/>
  <c r="D68" i="123"/>
  <c r="J67" i="123"/>
  <c r="G67" i="123"/>
  <c r="D67" i="123"/>
  <c r="J66" i="123"/>
  <c r="G66" i="123"/>
  <c r="D66" i="123"/>
  <c r="J65" i="123"/>
  <c r="G65" i="123"/>
  <c r="D65" i="123"/>
  <c r="I64" i="123"/>
  <c r="H64" i="123"/>
  <c r="F64" i="123"/>
  <c r="E64" i="123"/>
  <c r="C64" i="123"/>
  <c r="B64" i="123"/>
  <c r="J63" i="123"/>
  <c r="G63" i="123"/>
  <c r="D63" i="123"/>
  <c r="J62" i="123"/>
  <c r="G62" i="123"/>
  <c r="D62" i="123"/>
  <c r="D60" i="123"/>
  <c r="J59" i="123"/>
  <c r="D59" i="123"/>
  <c r="J58" i="123"/>
  <c r="G58" i="123"/>
  <c r="D57" i="123"/>
  <c r="D56" i="123"/>
  <c r="J55" i="123"/>
  <c r="G55" i="123"/>
  <c r="D55" i="123"/>
  <c r="J54" i="123"/>
  <c r="G54" i="123"/>
  <c r="D54" i="123"/>
  <c r="D53" i="123"/>
  <c r="J52" i="123"/>
  <c r="G52" i="123"/>
  <c r="D52" i="123"/>
  <c r="I51" i="123"/>
  <c r="H51" i="123"/>
  <c r="F51" i="123"/>
  <c r="E51" i="123"/>
  <c r="C51" i="123"/>
  <c r="B51" i="123"/>
  <c r="D45" i="123"/>
  <c r="C44" i="123"/>
  <c r="B44" i="123"/>
  <c r="G43" i="123"/>
  <c r="D43" i="123"/>
  <c r="J42" i="123"/>
  <c r="G42" i="123"/>
  <c r="D42" i="123"/>
  <c r="J41" i="123"/>
  <c r="G41" i="123"/>
  <c r="D41" i="123"/>
  <c r="J40" i="123"/>
  <c r="G40" i="123"/>
  <c r="D40" i="123"/>
  <c r="I39" i="123"/>
  <c r="H39" i="123"/>
  <c r="F39" i="123"/>
  <c r="E39" i="123"/>
  <c r="C39" i="123"/>
  <c r="B39" i="123"/>
  <c r="G38" i="123"/>
  <c r="D38" i="123"/>
  <c r="D37" i="123"/>
  <c r="J36" i="123"/>
  <c r="G36" i="123"/>
  <c r="D36" i="123"/>
  <c r="J35" i="123"/>
  <c r="G35" i="123"/>
  <c r="D35" i="123"/>
  <c r="J34" i="123"/>
  <c r="D34" i="123"/>
  <c r="G31" i="123"/>
  <c r="D31" i="123"/>
  <c r="I30" i="123"/>
  <c r="H30" i="123"/>
  <c r="F30" i="123"/>
  <c r="E30" i="123"/>
  <c r="C30" i="123"/>
  <c r="B30" i="123"/>
  <c r="D29" i="123"/>
  <c r="C28" i="123"/>
  <c r="B28" i="123"/>
  <c r="J27" i="123"/>
  <c r="G27" i="123"/>
  <c r="D27" i="123"/>
  <c r="I23" i="123"/>
  <c r="H23" i="123"/>
  <c r="F23" i="123"/>
  <c r="E23" i="123"/>
  <c r="C23" i="123"/>
  <c r="B23" i="123"/>
  <c r="D21" i="123"/>
  <c r="D20" i="123"/>
  <c r="J19" i="123"/>
  <c r="D19" i="123"/>
  <c r="J18" i="123"/>
  <c r="G18" i="123"/>
  <c r="D18" i="123"/>
  <c r="D17" i="123"/>
  <c r="I16" i="123"/>
  <c r="H16" i="123"/>
  <c r="F16" i="123"/>
  <c r="E16" i="123"/>
  <c r="C16" i="123"/>
  <c r="B16" i="123"/>
  <c r="G15" i="123"/>
  <c r="D15" i="123"/>
  <c r="D14" i="123"/>
  <c r="J13" i="123"/>
  <c r="G13" i="123"/>
  <c r="D13" i="123"/>
  <c r="I10" i="123"/>
  <c r="H10" i="123"/>
  <c r="F10" i="123"/>
  <c r="G10" i="123" s="1"/>
  <c r="E10" i="123"/>
  <c r="C10" i="123"/>
  <c r="B10" i="123"/>
  <c r="F8" i="123"/>
  <c r="C8" i="123"/>
  <c r="J117" i="122"/>
  <c r="G117" i="122"/>
  <c r="D117" i="122"/>
  <c r="I116" i="122"/>
  <c r="H116" i="122"/>
  <c r="F116" i="122"/>
  <c r="E116" i="122"/>
  <c r="C116" i="122"/>
  <c r="B116" i="122"/>
  <c r="G115" i="122"/>
  <c r="D115" i="122"/>
  <c r="D114" i="122"/>
  <c r="D113" i="122"/>
  <c r="F112" i="122"/>
  <c r="E112" i="122"/>
  <c r="C112" i="122"/>
  <c r="B112" i="122"/>
  <c r="D111" i="122"/>
  <c r="C110" i="122"/>
  <c r="B110" i="122"/>
  <c r="D109" i="122"/>
  <c r="C108" i="122"/>
  <c r="B108" i="122"/>
  <c r="J106" i="122"/>
  <c r="D106" i="122"/>
  <c r="J104" i="122"/>
  <c r="D104" i="122"/>
  <c r="I101" i="122"/>
  <c r="H101" i="122"/>
  <c r="F101" i="122"/>
  <c r="C101" i="122"/>
  <c r="B101" i="122"/>
  <c r="G100" i="122"/>
  <c r="D100" i="122"/>
  <c r="F98" i="122"/>
  <c r="E98" i="122"/>
  <c r="C98" i="122"/>
  <c r="B98" i="122"/>
  <c r="G97" i="122"/>
  <c r="D97" i="122"/>
  <c r="G96" i="122"/>
  <c r="D96" i="122"/>
  <c r="J95" i="122"/>
  <c r="G95" i="122"/>
  <c r="D95" i="122"/>
  <c r="I94" i="122"/>
  <c r="H94" i="122"/>
  <c r="F94" i="122"/>
  <c r="E94" i="122"/>
  <c r="C94" i="122"/>
  <c r="B94" i="122"/>
  <c r="G93" i="122"/>
  <c r="D93" i="122"/>
  <c r="G92" i="122"/>
  <c r="D92" i="122"/>
  <c r="I91" i="122"/>
  <c r="F91" i="122"/>
  <c r="E91" i="122"/>
  <c r="C91" i="122"/>
  <c r="B91" i="122"/>
  <c r="J90" i="122"/>
  <c r="D90" i="122"/>
  <c r="I89" i="122"/>
  <c r="H89" i="122"/>
  <c r="F89" i="122"/>
  <c r="C89" i="122"/>
  <c r="B89" i="122"/>
  <c r="J88" i="122"/>
  <c r="G88" i="122"/>
  <c r="D88" i="122"/>
  <c r="I86" i="122"/>
  <c r="H86" i="122"/>
  <c r="F86" i="122"/>
  <c r="E86" i="122"/>
  <c r="C86" i="122"/>
  <c r="B86" i="122"/>
  <c r="G85" i="122"/>
  <c r="D85" i="122"/>
  <c r="D84" i="122"/>
  <c r="D83" i="122"/>
  <c r="J82" i="122"/>
  <c r="G82" i="122"/>
  <c r="D82" i="122"/>
  <c r="G81" i="122"/>
  <c r="D81" i="122"/>
  <c r="D80" i="122"/>
  <c r="I79" i="122"/>
  <c r="H79" i="122"/>
  <c r="F79" i="122"/>
  <c r="E79" i="122"/>
  <c r="C79" i="122"/>
  <c r="B79" i="122"/>
  <c r="J78" i="122"/>
  <c r="G78" i="122"/>
  <c r="D78" i="122"/>
  <c r="G77" i="122"/>
  <c r="D77" i="122"/>
  <c r="G76" i="122"/>
  <c r="D76" i="122"/>
  <c r="G75" i="122"/>
  <c r="D75" i="122"/>
  <c r="F74" i="122"/>
  <c r="E74" i="122"/>
  <c r="C74" i="122"/>
  <c r="B74" i="122"/>
  <c r="D73" i="122"/>
  <c r="J72" i="122"/>
  <c r="D72" i="122"/>
  <c r="D71" i="122"/>
  <c r="D70" i="122"/>
  <c r="D69" i="122"/>
  <c r="D67" i="122"/>
  <c r="D66" i="122"/>
  <c r="D65" i="122"/>
  <c r="D64" i="122"/>
  <c r="D63" i="122"/>
  <c r="D62" i="122"/>
  <c r="I61" i="122"/>
  <c r="H61" i="122"/>
  <c r="F61" i="122"/>
  <c r="C61" i="122"/>
  <c r="B61" i="122"/>
  <c r="D55" i="122"/>
  <c r="C53" i="122"/>
  <c r="B53" i="122"/>
  <c r="G52" i="122"/>
  <c r="D52" i="122"/>
  <c r="D51" i="122"/>
  <c r="D50" i="122"/>
  <c r="D49" i="122"/>
  <c r="I48" i="122"/>
  <c r="F48" i="122"/>
  <c r="E48" i="122"/>
  <c r="C48" i="122"/>
  <c r="B48" i="122"/>
  <c r="D47" i="122"/>
  <c r="D45" i="122"/>
  <c r="J44" i="122"/>
  <c r="G44" i="122"/>
  <c r="D44" i="122"/>
  <c r="D43" i="122"/>
  <c r="J41" i="122"/>
  <c r="G41" i="122"/>
  <c r="D41" i="122"/>
  <c r="G39" i="122"/>
  <c r="D39" i="122"/>
  <c r="I38" i="122"/>
  <c r="H38" i="122"/>
  <c r="F38" i="122"/>
  <c r="E38" i="122"/>
  <c r="C38" i="122"/>
  <c r="B38" i="122"/>
  <c r="D37" i="122"/>
  <c r="C36" i="122"/>
  <c r="B36" i="122"/>
  <c r="G35" i="122"/>
  <c r="D35" i="122"/>
  <c r="J33" i="122"/>
  <c r="D33" i="122"/>
  <c r="I30" i="122"/>
  <c r="H30" i="122"/>
  <c r="F30" i="122"/>
  <c r="E30" i="122"/>
  <c r="C30" i="122"/>
  <c r="B30" i="122"/>
  <c r="D28" i="122"/>
  <c r="G27" i="122"/>
  <c r="D26" i="122"/>
  <c r="J25" i="122"/>
  <c r="J24" i="122"/>
  <c r="D24" i="122"/>
  <c r="J23" i="122"/>
  <c r="D23" i="122"/>
  <c r="D22" i="122"/>
  <c r="G21" i="122"/>
  <c r="D21" i="122"/>
  <c r="I20" i="122"/>
  <c r="H20" i="122"/>
  <c r="F20" i="122"/>
  <c r="E20" i="122"/>
  <c r="C20" i="122"/>
  <c r="B20" i="122"/>
  <c r="D19" i="122"/>
  <c r="D18" i="122"/>
  <c r="D17" i="122"/>
  <c r="F14" i="122"/>
  <c r="C14" i="122"/>
  <c r="B14" i="122"/>
  <c r="D13" i="122"/>
  <c r="C12" i="122"/>
  <c r="B12" i="122"/>
  <c r="F8" i="122"/>
  <c r="C8" i="122"/>
  <c r="J122" i="121"/>
  <c r="D122" i="121"/>
  <c r="I121" i="121"/>
  <c r="H121" i="121"/>
  <c r="C121" i="121"/>
  <c r="B121" i="121"/>
  <c r="J120" i="121"/>
  <c r="G120" i="121"/>
  <c r="D120" i="121"/>
  <c r="J119" i="121"/>
  <c r="G119" i="121"/>
  <c r="D119" i="121"/>
  <c r="J118" i="121"/>
  <c r="D118" i="121"/>
  <c r="I117" i="121"/>
  <c r="H117" i="121"/>
  <c r="F117" i="121"/>
  <c r="E117" i="121"/>
  <c r="C117" i="121"/>
  <c r="B117" i="121"/>
  <c r="G116" i="121"/>
  <c r="D116" i="121"/>
  <c r="F115" i="121"/>
  <c r="E115" i="121"/>
  <c r="C115" i="121"/>
  <c r="B115" i="121"/>
  <c r="J114" i="121"/>
  <c r="D114" i="121"/>
  <c r="D113" i="121"/>
  <c r="I112" i="121"/>
  <c r="H112" i="121"/>
  <c r="C112" i="121"/>
  <c r="B112" i="121"/>
  <c r="G110" i="121"/>
  <c r="D110" i="121"/>
  <c r="D107" i="121"/>
  <c r="I105" i="121"/>
  <c r="F105" i="121"/>
  <c r="E105" i="121"/>
  <c r="C105" i="121"/>
  <c r="B105" i="121"/>
  <c r="G104" i="121"/>
  <c r="D104" i="121"/>
  <c r="J103" i="121"/>
  <c r="I102" i="121"/>
  <c r="H102" i="121"/>
  <c r="F102" i="121"/>
  <c r="E102" i="121"/>
  <c r="C102" i="121"/>
  <c r="B102" i="121"/>
  <c r="D101" i="121"/>
  <c r="D100" i="121"/>
  <c r="J99" i="121"/>
  <c r="G99" i="121"/>
  <c r="D99" i="121"/>
  <c r="I98" i="121"/>
  <c r="H98" i="121"/>
  <c r="F98" i="121"/>
  <c r="E98" i="121"/>
  <c r="C98" i="121"/>
  <c r="B98" i="121"/>
  <c r="G97" i="121"/>
  <c r="D97" i="121"/>
  <c r="J96" i="121"/>
  <c r="G96" i="121"/>
  <c r="D96" i="121"/>
  <c r="I95" i="121"/>
  <c r="H95" i="121"/>
  <c r="F95" i="121"/>
  <c r="E95" i="121"/>
  <c r="C95" i="121"/>
  <c r="B95" i="121"/>
  <c r="D94" i="121"/>
  <c r="I93" i="121"/>
  <c r="F93" i="121"/>
  <c r="C93" i="121"/>
  <c r="B93" i="121"/>
  <c r="J92" i="121"/>
  <c r="G92" i="121"/>
  <c r="D92" i="121"/>
  <c r="I90" i="121"/>
  <c r="H90" i="121"/>
  <c r="F90" i="121"/>
  <c r="E90" i="121"/>
  <c r="C90" i="121"/>
  <c r="B90" i="121"/>
  <c r="J89" i="121"/>
  <c r="G89" i="121"/>
  <c r="D89" i="121"/>
  <c r="J88" i="121"/>
  <c r="G88" i="121"/>
  <c r="D88" i="121"/>
  <c r="J87" i="121"/>
  <c r="G87" i="121"/>
  <c r="D87" i="121"/>
  <c r="J86" i="121"/>
  <c r="G86" i="121"/>
  <c r="D86" i="121"/>
  <c r="J85" i="121"/>
  <c r="G85" i="121"/>
  <c r="D85" i="121"/>
  <c r="G84" i="121"/>
  <c r="D84" i="121"/>
  <c r="I83" i="121"/>
  <c r="H83" i="121"/>
  <c r="F83" i="121"/>
  <c r="E83" i="121"/>
  <c r="C83" i="121"/>
  <c r="B83" i="121"/>
  <c r="G82" i="121"/>
  <c r="D82" i="121"/>
  <c r="J81" i="121"/>
  <c r="G81" i="121"/>
  <c r="D81" i="121"/>
  <c r="J80" i="121"/>
  <c r="G80" i="121"/>
  <c r="D80" i="121"/>
  <c r="J79" i="121"/>
  <c r="G79" i="121"/>
  <c r="D79" i="121"/>
  <c r="I78" i="121"/>
  <c r="H78" i="121"/>
  <c r="F78" i="121"/>
  <c r="E78" i="121"/>
  <c r="C78" i="121"/>
  <c r="B78" i="121"/>
  <c r="J77" i="121"/>
  <c r="G77" i="121"/>
  <c r="D77" i="121"/>
  <c r="J76" i="121"/>
  <c r="G76" i="121"/>
  <c r="D76" i="121"/>
  <c r="D75" i="121"/>
  <c r="J74" i="121"/>
  <c r="G74" i="121"/>
  <c r="D74" i="121"/>
  <c r="J73" i="121"/>
  <c r="G73" i="121"/>
  <c r="D73" i="121"/>
  <c r="J72" i="121"/>
  <c r="G72" i="121"/>
  <c r="D72" i="121"/>
  <c r="J71" i="121"/>
  <c r="G71" i="121"/>
  <c r="D71" i="121"/>
  <c r="J70" i="121"/>
  <c r="G70" i="121"/>
  <c r="D70" i="121"/>
  <c r="J69" i="121"/>
  <c r="G69" i="121"/>
  <c r="D69" i="121"/>
  <c r="J68" i="121"/>
  <c r="G68" i="121"/>
  <c r="D68" i="121"/>
  <c r="D67" i="121"/>
  <c r="J66" i="121"/>
  <c r="G66" i="121"/>
  <c r="D66" i="121"/>
  <c r="I65" i="121"/>
  <c r="H65" i="121"/>
  <c r="F65" i="121"/>
  <c r="E65" i="121"/>
  <c r="C65" i="121"/>
  <c r="B65" i="121"/>
  <c r="J59" i="121"/>
  <c r="G59" i="121"/>
  <c r="D59" i="121"/>
  <c r="I57" i="121"/>
  <c r="H57" i="121"/>
  <c r="F57" i="121"/>
  <c r="E57" i="121"/>
  <c r="C57" i="121"/>
  <c r="B57" i="121"/>
  <c r="J56" i="121"/>
  <c r="G56" i="121"/>
  <c r="D56" i="121"/>
  <c r="G55" i="121"/>
  <c r="D55" i="121"/>
  <c r="G54" i="121"/>
  <c r="D54" i="121"/>
  <c r="J53" i="121"/>
  <c r="D53" i="121"/>
  <c r="I52" i="121"/>
  <c r="H52" i="121"/>
  <c r="F52" i="121"/>
  <c r="E52" i="121"/>
  <c r="C52" i="121"/>
  <c r="B52" i="121"/>
  <c r="D51" i="121"/>
  <c r="D49" i="121"/>
  <c r="J48" i="121"/>
  <c r="G48" i="121"/>
  <c r="J46" i="121"/>
  <c r="G46" i="121"/>
  <c r="D46" i="121"/>
  <c r="J44" i="121"/>
  <c r="G44" i="121"/>
  <c r="D44" i="121"/>
  <c r="J42" i="121"/>
  <c r="G42" i="121"/>
  <c r="D42" i="121"/>
  <c r="I41" i="121"/>
  <c r="H41" i="121"/>
  <c r="F41" i="121"/>
  <c r="E41" i="121"/>
  <c r="C41" i="121"/>
  <c r="B41" i="121"/>
  <c r="G40" i="121"/>
  <c r="D40" i="121"/>
  <c r="F39" i="121"/>
  <c r="E39" i="121"/>
  <c r="C39" i="121"/>
  <c r="B39" i="121"/>
  <c r="J37" i="121"/>
  <c r="D37" i="121"/>
  <c r="J36" i="121"/>
  <c r="G36" i="121"/>
  <c r="D36" i="121"/>
  <c r="G35" i="121"/>
  <c r="D35" i="121"/>
  <c r="I31" i="121"/>
  <c r="H31" i="121"/>
  <c r="F31" i="121"/>
  <c r="E31" i="121"/>
  <c r="C31" i="121"/>
  <c r="B31" i="121"/>
  <c r="D30" i="121"/>
  <c r="G29" i="121"/>
  <c r="D29" i="121"/>
  <c r="D27" i="121"/>
  <c r="J26" i="121"/>
  <c r="D26" i="121"/>
  <c r="D25" i="121"/>
  <c r="J24" i="121"/>
  <c r="G24" i="121"/>
  <c r="D24" i="121"/>
  <c r="G23" i="121"/>
  <c r="D23" i="121"/>
  <c r="J22" i="121"/>
  <c r="G22" i="121"/>
  <c r="D22" i="121"/>
  <c r="G21" i="121"/>
  <c r="D21" i="121"/>
  <c r="I20" i="121"/>
  <c r="H20" i="121"/>
  <c r="F20" i="121"/>
  <c r="E20" i="121"/>
  <c r="C20" i="121"/>
  <c r="B20" i="121"/>
  <c r="J17" i="121"/>
  <c r="G17" i="121"/>
  <c r="D17" i="121"/>
  <c r="G16" i="121"/>
  <c r="D16" i="121"/>
  <c r="I14" i="121"/>
  <c r="H14" i="121"/>
  <c r="F14" i="121"/>
  <c r="E14" i="121"/>
  <c r="C14" i="121"/>
  <c r="B14" i="121"/>
  <c r="G13" i="121"/>
  <c r="D13" i="121"/>
  <c r="F12" i="121"/>
  <c r="E12" i="121"/>
  <c r="C12" i="121"/>
  <c r="B12" i="121"/>
  <c r="F8" i="121"/>
  <c r="C8" i="121"/>
  <c r="G90" i="121" l="1"/>
  <c r="D30" i="122"/>
  <c r="D57" i="121"/>
  <c r="D98" i="121"/>
  <c r="G115" i="121"/>
  <c r="G64" i="123"/>
  <c r="G39" i="121"/>
  <c r="D41" i="121"/>
  <c r="J41" i="121"/>
  <c r="J64" i="123"/>
  <c r="J69" i="123"/>
  <c r="G81" i="123"/>
  <c r="J103" i="123"/>
  <c r="J76" i="123"/>
  <c r="J99" i="123"/>
  <c r="G16" i="123"/>
  <c r="J23" i="123"/>
  <c r="D30" i="123"/>
  <c r="D10" i="123"/>
  <c r="D39" i="123"/>
  <c r="G51" i="123"/>
  <c r="D76" i="123"/>
  <c r="D51" i="123"/>
  <c r="G84" i="123"/>
  <c r="J39" i="123"/>
  <c r="J10" i="123"/>
  <c r="D16" i="123"/>
  <c r="G23" i="123"/>
  <c r="D64" i="123"/>
  <c r="J51" i="123"/>
  <c r="D79" i="123"/>
  <c r="G30" i="123"/>
  <c r="D91" i="123"/>
  <c r="G97" i="123"/>
  <c r="D23" i="123"/>
  <c r="D69" i="123"/>
  <c r="J81" i="123"/>
  <c r="D97" i="123"/>
  <c r="D99" i="123"/>
  <c r="G103" i="123"/>
  <c r="J30" i="123"/>
  <c r="D88" i="123"/>
  <c r="G39" i="123"/>
  <c r="J84" i="123"/>
  <c r="D81" i="123"/>
  <c r="G88" i="123"/>
  <c r="G99" i="123"/>
  <c r="D28" i="123"/>
  <c r="D44" i="123"/>
  <c r="G69" i="123"/>
  <c r="J16" i="123"/>
  <c r="G76" i="123"/>
  <c r="D84" i="123"/>
  <c r="J88" i="123"/>
  <c r="D103" i="123"/>
  <c r="J20" i="122"/>
  <c r="G112" i="122"/>
  <c r="D91" i="122"/>
  <c r="G86" i="122"/>
  <c r="G91" i="122"/>
  <c r="D14" i="122"/>
  <c r="D12" i="122"/>
  <c r="G79" i="122"/>
  <c r="G116" i="122"/>
  <c r="G30" i="122"/>
  <c r="D36" i="122"/>
  <c r="D98" i="122"/>
  <c r="D20" i="122"/>
  <c r="D74" i="122"/>
  <c r="G48" i="122"/>
  <c r="J86" i="122"/>
  <c r="D101" i="122"/>
  <c r="D116" i="122"/>
  <c r="G20" i="122"/>
  <c r="J38" i="122"/>
  <c r="D53" i="122"/>
  <c r="J61" i="122"/>
  <c r="G74" i="122"/>
  <c r="J94" i="122"/>
  <c r="J30" i="122"/>
  <c r="D86" i="122"/>
  <c r="G98" i="122"/>
  <c r="D110" i="122"/>
  <c r="J116" i="122"/>
  <c r="D48" i="122"/>
  <c r="D61" i="122"/>
  <c r="D89" i="122"/>
  <c r="D94" i="122"/>
  <c r="D38" i="122"/>
  <c r="D79" i="122"/>
  <c r="D108" i="122"/>
  <c r="J101" i="122"/>
  <c r="J79" i="122"/>
  <c r="G94" i="122"/>
  <c r="G38" i="122"/>
  <c r="J89" i="122"/>
  <c r="D112" i="122"/>
  <c r="D90" i="121"/>
  <c r="G95" i="121"/>
  <c r="D93" i="121"/>
  <c r="G102" i="121"/>
  <c r="G12" i="121"/>
  <c r="D12" i="121"/>
  <c r="G14" i="121"/>
  <c r="J112" i="121"/>
  <c r="J98" i="121"/>
  <c r="J95" i="121"/>
  <c r="D52" i="121"/>
  <c r="D65" i="121"/>
  <c r="D83" i="121"/>
  <c r="J102" i="121"/>
  <c r="G83" i="121"/>
  <c r="J83" i="121"/>
  <c r="J90" i="121"/>
  <c r="J121" i="121"/>
  <c r="D121" i="121"/>
  <c r="G65" i="121"/>
  <c r="J78" i="121"/>
  <c r="J52" i="121"/>
  <c r="D102" i="121"/>
  <c r="G52" i="121"/>
  <c r="J31" i="121"/>
  <c r="G20" i="121"/>
  <c r="G105" i="121"/>
  <c r="D14" i="121"/>
  <c r="J20" i="121"/>
  <c r="D39" i="121"/>
  <c r="G41" i="121"/>
  <c r="J65" i="121"/>
  <c r="J117" i="121"/>
  <c r="D112" i="121"/>
  <c r="D78" i="121"/>
  <c r="D31" i="121"/>
  <c r="G57" i="121"/>
  <c r="G78" i="121"/>
  <c r="D95" i="121"/>
  <c r="G98" i="121"/>
  <c r="D117" i="121"/>
  <c r="D20" i="121"/>
  <c r="D105" i="121"/>
  <c r="J14" i="121"/>
  <c r="G31" i="121"/>
  <c r="J57" i="121"/>
  <c r="D115" i="121"/>
  <c r="G117" i="121"/>
  <c r="B6" i="87" l="1"/>
  <c r="N14" i="107"/>
  <c r="C25" i="107"/>
  <c r="C103" i="107"/>
  <c r="C102" i="107"/>
  <c r="C101" i="107"/>
  <c r="C100" i="107"/>
  <c r="C99" i="107"/>
  <c r="C98" i="107"/>
  <c r="C97" i="107"/>
  <c r="C96" i="107"/>
  <c r="C95" i="107"/>
  <c r="C93" i="107"/>
  <c r="C92" i="107"/>
  <c r="C91" i="107"/>
  <c r="C90" i="107"/>
  <c r="C89" i="107"/>
  <c r="C88" i="107"/>
  <c r="C86" i="107"/>
  <c r="C85" i="107"/>
  <c r="C84" i="107"/>
  <c r="C82" i="107"/>
  <c r="C81" i="107"/>
  <c r="C80" i="107"/>
  <c r="C79" i="107"/>
  <c r="C77" i="107"/>
  <c r="C76" i="107"/>
  <c r="C75" i="107"/>
  <c r="C74" i="107"/>
  <c r="C73" i="107"/>
  <c r="C71" i="107"/>
  <c r="C69" i="107"/>
  <c r="C68" i="107"/>
  <c r="C67" i="107"/>
  <c r="C66" i="107"/>
  <c r="C65" i="107"/>
  <c r="C64" i="107"/>
  <c r="C63" i="107"/>
  <c r="C62" i="107"/>
  <c r="C58" i="107"/>
  <c r="C57" i="107"/>
  <c r="C56" i="107"/>
  <c r="C55" i="107"/>
  <c r="C54" i="107"/>
  <c r="C53" i="107"/>
  <c r="C52" i="107"/>
  <c r="C51" i="107"/>
  <c r="C50" i="107"/>
  <c r="C49" i="107"/>
  <c r="C48" i="107"/>
  <c r="C47" i="107"/>
  <c r="C46" i="107"/>
  <c r="C45" i="107"/>
  <c r="C44" i="107"/>
  <c r="C43" i="107"/>
  <c r="C42" i="107"/>
  <c r="C41" i="107"/>
  <c r="C40" i="107"/>
  <c r="C39" i="107"/>
  <c r="C38" i="107"/>
  <c r="C37" i="107"/>
  <c r="C36" i="107"/>
  <c r="C35" i="107"/>
  <c r="C34" i="107"/>
  <c r="C33" i="107"/>
  <c r="C32" i="107"/>
  <c r="C31" i="107"/>
  <c r="C30" i="107"/>
  <c r="C29" i="107"/>
  <c r="C28" i="107"/>
  <c r="C27" i="107"/>
  <c r="C26" i="107"/>
  <c r="C24" i="107"/>
  <c r="C23" i="107"/>
  <c r="C22" i="107"/>
  <c r="C21" i="107"/>
  <c r="C20" i="107"/>
  <c r="C19" i="107"/>
  <c r="C18" i="107"/>
  <c r="C17" i="107"/>
  <c r="D137" i="90" l="1"/>
  <c r="D130" i="90"/>
  <c r="D129" i="90"/>
  <c r="D128" i="90"/>
  <c r="D126" i="90"/>
  <c r="D124" i="90"/>
  <c r="D123" i="90"/>
  <c r="G130" i="90"/>
  <c r="G129" i="90"/>
  <c r="D59" i="90"/>
  <c r="D132" i="90" l="1"/>
  <c r="D112" i="90"/>
  <c r="N38" i="84"/>
  <c r="N36" i="84"/>
  <c r="N35" i="84"/>
  <c r="N33" i="84"/>
  <c r="N31" i="84"/>
  <c r="N30" i="84"/>
  <c r="D17" i="84"/>
  <c r="D9" i="84"/>
  <c r="N46" i="84" l="1"/>
  <c r="N44" i="84"/>
  <c r="N40" i="84"/>
  <c r="M14" i="107" l="1"/>
  <c r="L14" i="107"/>
  <c r="D134" i="90" l="1"/>
  <c r="D49" i="90"/>
  <c r="K14" i="107" l="1"/>
  <c r="J14" i="107"/>
  <c r="I14" i="107"/>
  <c r="H14" i="107"/>
  <c r="G14" i="107"/>
  <c r="F14" i="107"/>
  <c r="E14" i="107"/>
  <c r="D14" i="107"/>
  <c r="O13" i="107"/>
  <c r="N13" i="107"/>
  <c r="M13" i="107"/>
  <c r="L13" i="107"/>
  <c r="K13" i="107"/>
  <c r="J13" i="107"/>
  <c r="I13" i="107"/>
  <c r="H13" i="107"/>
  <c r="G13" i="107"/>
  <c r="F13" i="107"/>
  <c r="E13" i="107"/>
  <c r="D13" i="107"/>
  <c r="O12" i="107"/>
  <c r="N12" i="107"/>
  <c r="M12" i="107"/>
  <c r="L12" i="107"/>
  <c r="K12" i="107"/>
  <c r="J12" i="107"/>
  <c r="I12" i="107"/>
  <c r="H12" i="107"/>
  <c r="G12" i="107"/>
  <c r="F12" i="107"/>
  <c r="E12" i="107"/>
  <c r="D12" i="107"/>
  <c r="O11" i="107"/>
  <c r="N11" i="107"/>
  <c r="M11" i="107"/>
  <c r="L11" i="107"/>
  <c r="K11" i="107"/>
  <c r="J11" i="107"/>
  <c r="I11" i="107"/>
  <c r="H11" i="107"/>
  <c r="G11" i="107"/>
  <c r="F11" i="107"/>
  <c r="E11" i="107"/>
  <c r="D11" i="107"/>
  <c r="O10" i="107"/>
  <c r="N10" i="107"/>
  <c r="M10" i="107"/>
  <c r="L10" i="107"/>
  <c r="K10" i="107"/>
  <c r="J10" i="107"/>
  <c r="I10" i="107"/>
  <c r="H10" i="107"/>
  <c r="G10" i="107"/>
  <c r="F10" i="107"/>
  <c r="E10" i="107"/>
  <c r="D10" i="107"/>
  <c r="O9" i="107"/>
  <c r="N9" i="107"/>
  <c r="M9" i="107"/>
  <c r="L9" i="107"/>
  <c r="K9" i="107"/>
  <c r="J9" i="107"/>
  <c r="I9" i="107"/>
  <c r="H9" i="107"/>
  <c r="G9" i="107"/>
  <c r="F9" i="107"/>
  <c r="E9" i="107"/>
  <c r="D9" i="107"/>
  <c r="O8" i="107"/>
  <c r="N8" i="107"/>
  <c r="M8" i="107"/>
  <c r="L8" i="107"/>
  <c r="K8" i="107"/>
  <c r="J8" i="107"/>
  <c r="I8" i="107"/>
  <c r="H8" i="107"/>
  <c r="G8" i="107"/>
  <c r="F8" i="107"/>
  <c r="E8" i="107"/>
  <c r="D8" i="107"/>
  <c r="O7" i="107"/>
  <c r="N7" i="107"/>
  <c r="M7" i="107"/>
  <c r="L7" i="107"/>
  <c r="K7" i="107"/>
  <c r="J7" i="107"/>
  <c r="I7" i="107"/>
  <c r="H7" i="107"/>
  <c r="G7" i="107"/>
  <c r="F7" i="107"/>
  <c r="E7" i="107"/>
  <c r="D7" i="107"/>
  <c r="O6" i="107"/>
  <c r="N6" i="107"/>
  <c r="M6" i="107"/>
  <c r="L6" i="107"/>
  <c r="K6" i="107"/>
  <c r="J6" i="107"/>
  <c r="I6" i="107"/>
  <c r="H6" i="107"/>
  <c r="G6" i="107"/>
  <c r="F6" i="107"/>
  <c r="E6" i="107"/>
  <c r="D6" i="107"/>
  <c r="O5" i="107"/>
  <c r="N5" i="107"/>
  <c r="M5" i="107"/>
  <c r="L5" i="107"/>
  <c r="K5" i="107"/>
  <c r="J5" i="107"/>
  <c r="I5" i="107"/>
  <c r="H5" i="107"/>
  <c r="G5" i="107"/>
  <c r="F5" i="107"/>
  <c r="E5" i="107"/>
  <c r="D5" i="107"/>
  <c r="O4" i="107"/>
  <c r="N4" i="107"/>
  <c r="M4" i="107"/>
  <c r="L4" i="107"/>
  <c r="K4" i="107"/>
  <c r="J4" i="107"/>
  <c r="I4" i="107"/>
  <c r="H4" i="107"/>
  <c r="G4" i="107"/>
  <c r="F4" i="107"/>
  <c r="E4" i="107"/>
  <c r="D4" i="107"/>
  <c r="C7" i="107" l="1"/>
  <c r="C11" i="107"/>
  <c r="C12" i="107"/>
  <c r="C14" i="107"/>
  <c r="C4" i="107"/>
  <c r="C8" i="107"/>
  <c r="C10" i="107"/>
  <c r="C9" i="107"/>
  <c r="C13" i="107"/>
  <c r="C5" i="107"/>
  <c r="C6" i="107"/>
  <c r="D104" i="90"/>
  <c r="G68" i="90"/>
  <c r="D68" i="90"/>
  <c r="G66" i="90"/>
  <c r="D66" i="90"/>
  <c r="G18" i="90"/>
  <c r="D50" i="84"/>
  <c r="N11" i="84"/>
  <c r="I24" i="84"/>
  <c r="I23" i="84"/>
  <c r="N43" i="84" l="1"/>
  <c r="G41" i="90"/>
  <c r="D41" i="90"/>
  <c r="G62" i="90" l="1"/>
  <c r="G9" i="90"/>
  <c r="D9" i="90"/>
  <c r="D133" i="90" l="1"/>
  <c r="D43" i="84"/>
  <c r="N41" i="84" l="1"/>
  <c r="B15" i="87" l="1"/>
  <c r="G113" i="90" l="1"/>
  <c r="G24" i="90"/>
  <c r="G22" i="90"/>
  <c r="D62" i="90" l="1"/>
  <c r="D22" i="90"/>
  <c r="D19" i="90"/>
  <c r="B14" i="87" l="1"/>
  <c r="B9" i="87"/>
  <c r="B8" i="87"/>
  <c r="B7" i="87"/>
  <c r="I18" i="84" l="1"/>
  <c r="I9" i="84" l="1"/>
  <c r="I8" i="84"/>
  <c r="D23" i="84"/>
  <c r="D20" i="84"/>
  <c r="D19" i="84"/>
  <c r="G59" i="90"/>
  <c r="D61" i="90" l="1"/>
  <c r="G60" i="90"/>
  <c r="D60" i="90"/>
  <c r="D58" i="90"/>
  <c r="G57" i="90"/>
  <c r="D57" i="90"/>
  <c r="G56" i="90"/>
  <c r="D56" i="90"/>
  <c r="G55" i="90"/>
  <c r="D55" i="90"/>
  <c r="G54" i="90"/>
  <c r="G53" i="90"/>
  <c r="D53" i="90"/>
  <c r="G52" i="90"/>
  <c r="D52" i="90"/>
  <c r="D142" i="90" l="1"/>
  <c r="N51" i="84"/>
  <c r="N19" i="84"/>
  <c r="N18" i="84"/>
  <c r="N20" i="84"/>
  <c r="I16" i="84"/>
  <c r="I15" i="84"/>
  <c r="I14" i="84"/>
  <c r="I13" i="84"/>
  <c r="I12" i="84"/>
  <c r="I11" i="84"/>
  <c r="I10" i="84"/>
  <c r="D42" i="84"/>
  <c r="D89" i="90" l="1"/>
  <c r="D24" i="90"/>
  <c r="D18" i="90"/>
  <c r="M13" i="87" l="1"/>
  <c r="L13" i="87"/>
  <c r="J13" i="87"/>
  <c r="I13" i="87"/>
  <c r="H13" i="87"/>
  <c r="G13" i="87"/>
  <c r="I12" i="87"/>
  <c r="H12" i="87"/>
  <c r="E12" i="87"/>
  <c r="D12" i="87"/>
  <c r="M11" i="87"/>
  <c r="L11" i="87"/>
  <c r="K11" i="87"/>
  <c r="J11" i="87"/>
  <c r="I11" i="87"/>
  <c r="G11" i="87"/>
  <c r="E11" i="87"/>
  <c r="I10" i="87"/>
  <c r="B10" i="87" s="1"/>
  <c r="B13" i="87" l="1"/>
  <c r="B12" i="87"/>
  <c r="B11" i="87"/>
  <c r="D25" i="84" l="1"/>
  <c r="D48" i="84"/>
</calcChain>
</file>

<file path=xl/sharedStrings.xml><?xml version="1.0" encoding="utf-8"?>
<sst xmlns="http://schemas.openxmlformats.org/spreadsheetml/2006/main" count="5274" uniqueCount="596">
  <si>
    <t>Departamento/Provincia</t>
  </si>
  <si>
    <t>Var. %</t>
  </si>
  <si>
    <t>AREQUIPA</t>
  </si>
  <si>
    <t xml:space="preserve"> -      </t>
  </si>
  <si>
    <t>-</t>
  </si>
  <si>
    <t>Arequipa</t>
  </si>
  <si>
    <t>AYACUCHO</t>
  </si>
  <si>
    <t>Huamanga</t>
  </si>
  <si>
    <t>Huanta</t>
  </si>
  <si>
    <t>La Mar</t>
  </si>
  <si>
    <t>Lucanas</t>
  </si>
  <si>
    <t>Paucar del Sara Sara</t>
  </si>
  <si>
    <t>Sucre</t>
  </si>
  <si>
    <t>CAJAMARCA</t>
  </si>
  <si>
    <t>HUANCAVELICA</t>
  </si>
  <si>
    <t>Huancavelica</t>
  </si>
  <si>
    <t>HUÁNUCO</t>
  </si>
  <si>
    <t>Ambo</t>
  </si>
  <si>
    <t>Dos de Mayo</t>
  </si>
  <si>
    <t>Huánuco</t>
  </si>
  <si>
    <t>Leoncio Prado</t>
  </si>
  <si>
    <t>Marañón</t>
  </si>
  <si>
    <t>Pachitea</t>
  </si>
  <si>
    <t>ICA</t>
  </si>
  <si>
    <t>sigue…</t>
  </si>
  <si>
    <t>Junín</t>
  </si>
  <si>
    <t>Ascope</t>
  </si>
  <si>
    <t>LAMBAYEQUE</t>
  </si>
  <si>
    <t>Chiclayo</t>
  </si>
  <si>
    <t>Ferreñafe</t>
  </si>
  <si>
    <t>Lambayeque</t>
  </si>
  <si>
    <t>PASCO</t>
  </si>
  <si>
    <t>Oxapampa</t>
  </si>
  <si>
    <t>Pasco</t>
  </si>
  <si>
    <t>PIURA</t>
  </si>
  <si>
    <t>Huancabamba</t>
  </si>
  <si>
    <t>Piura</t>
  </si>
  <si>
    <t>UCAYALI</t>
  </si>
  <si>
    <t>Coronel Portillo</t>
  </si>
  <si>
    <t>Fosfato Diamónico</t>
  </si>
  <si>
    <t xml:space="preserve"> -     </t>
  </si>
  <si>
    <t>Cloruro de Potasio</t>
  </si>
  <si>
    <t>Sulfato de Potasio</t>
  </si>
  <si>
    <t>Amazonas</t>
  </si>
  <si>
    <t>Ica</t>
  </si>
  <si>
    <t>San Martín</t>
  </si>
  <si>
    <t>Producto</t>
  </si>
  <si>
    <t>Chulucanas</t>
  </si>
  <si>
    <t>Palpa</t>
  </si>
  <si>
    <t>Huallaga</t>
  </si>
  <si>
    <t>Picota</t>
  </si>
  <si>
    <t>Caylloma</t>
  </si>
  <si>
    <t>Huacaybamba</t>
  </si>
  <si>
    <t>Yarowilca</t>
  </si>
  <si>
    <t>Puno</t>
  </si>
  <si>
    <t xml:space="preserve">Elaboración: Ministerio de Desarrollo Agrario y Riego - MIDAGRI </t>
  </si>
  <si>
    <t>Dirección General de Estadística, Seguimiento y Evaluación de Políticas - DEIA</t>
  </si>
  <si>
    <t>Santa Cruz</t>
  </si>
  <si>
    <t>Hualgayoc</t>
  </si>
  <si>
    <t>TUMBES</t>
  </si>
  <si>
    <t>Tumbes</t>
  </si>
  <si>
    <t>Zarumilla</t>
  </si>
  <si>
    <t>Contralmirante Villar</t>
  </si>
  <si>
    <t>LORETO</t>
  </si>
  <si>
    <t>Ucayali</t>
  </si>
  <si>
    <t>APURÍMAC</t>
  </si>
  <si>
    <t>Camaná</t>
  </si>
  <si>
    <t>Huamalíes</t>
  </si>
  <si>
    <t>JUNÍN</t>
  </si>
  <si>
    <t>Bolívar</t>
  </si>
  <si>
    <t>SAN MARTÍN</t>
  </si>
  <si>
    <t>Castilla</t>
  </si>
  <si>
    <t>LA LIBERTAD</t>
  </si>
  <si>
    <t>Fuente: Gerencias y Direcciones Regionales de Agricultura</t>
  </si>
  <si>
    <t>Chupaca</t>
  </si>
  <si>
    <t>TACNA</t>
  </si>
  <si>
    <t>Tacna</t>
  </si>
  <si>
    <t>Apurímac</t>
  </si>
  <si>
    <t>Daniel Alcides Carrión</t>
  </si>
  <si>
    <t>Región</t>
  </si>
  <si>
    <t>Año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</si>
  <si>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</si>
  <si>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</si>
  <si>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</si>
  <si>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</si>
  <si>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</si>
  <si>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</si>
  <si>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</si>
  <si>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</si>
  <si>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</si>
  <si>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</si>
  <si>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</si>
  <si>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</si>
  <si>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 xml:space="preserve">Arequipa </t>
  </si>
  <si>
    <t>Ayacucho</t>
  </si>
  <si>
    <t>Cajamarca</t>
  </si>
  <si>
    <t>Cusco</t>
  </si>
  <si>
    <t>continúa C.102</t>
  </si>
  <si>
    <t>La Libertad</t>
  </si>
  <si>
    <t>Lima Metropolitana</t>
  </si>
  <si>
    <t xml:space="preserve">Lima </t>
  </si>
  <si>
    <t>52.50</t>
  </si>
  <si>
    <t>Loreto</t>
  </si>
  <si>
    <t>Madre de Dios</t>
  </si>
  <si>
    <t>Moquegua</t>
  </si>
  <si>
    <t xml:space="preserve">           (Soles por día)</t>
  </si>
  <si>
    <t>Departamento/    Provincia</t>
  </si>
  <si>
    <t xml:space="preserve">       …</t>
  </si>
  <si>
    <t>Lauricocha</t>
  </si>
  <si>
    <t>Puerto Inca</t>
  </si>
  <si>
    <t>La Unión</t>
  </si>
  <si>
    <t>FERTILIZANTES QUÍMICOS</t>
  </si>
  <si>
    <t>Úrea para uso agrícola</t>
  </si>
  <si>
    <t>Nitrato de Amónio</t>
  </si>
  <si>
    <t>Sulfato de Amónio</t>
  </si>
  <si>
    <t>continúa C.90</t>
  </si>
  <si>
    <t>Superfosfatos</t>
  </si>
  <si>
    <t xml:space="preserve">Sulfato de Magnesio y Potasio </t>
  </si>
  <si>
    <t>Fuente: Superintendencia Nacional de Administración Tributaria - SUNAT</t>
  </si>
  <si>
    <t>Total</t>
  </si>
  <si>
    <t xml:space="preserve">Fuente:  AGRORURAL  </t>
  </si>
  <si>
    <t>Año</t>
    <phoneticPr fontId="21" type="noConversion"/>
  </si>
  <si>
    <t xml:space="preserve">    -</t>
  </si>
  <si>
    <t xml:space="preserve">Cusco </t>
  </si>
  <si>
    <t>continúa C.104</t>
  </si>
  <si>
    <t>Lima</t>
  </si>
  <si>
    <t>Metropolitana</t>
  </si>
  <si>
    <t xml:space="preserve">     -      </t>
  </si>
  <si>
    <t>continúa C.105</t>
  </si>
  <si>
    <t xml:space="preserve">Lima Metropolitana </t>
  </si>
  <si>
    <t xml:space="preserve">C.106  PERÚ: PRECIO DE ALQUILER DE TRACTOR Y YUNTA POR DEPARTAMENTO Y PROVINCIA, </t>
  </si>
  <si>
    <t>Tractor (s/*hora)</t>
  </si>
  <si>
    <t>Yunta (s/*día)</t>
  </si>
  <si>
    <t>2024</t>
  </si>
  <si>
    <t xml:space="preserve">     -</t>
  </si>
  <si>
    <t xml:space="preserve">…     </t>
  </si>
  <si>
    <t>Grau</t>
  </si>
  <si>
    <t>2025</t>
  </si>
  <si>
    <t xml:space="preserve">Insumos y Servicios Agropecuarios </t>
  </si>
  <si>
    <t>Cuadro</t>
  </si>
  <si>
    <t xml:space="preserve">Descripción </t>
  </si>
  <si>
    <t xml:space="preserve">C.90 </t>
  </si>
  <si>
    <t>C.91</t>
  </si>
  <si>
    <t>C.92</t>
  </si>
  <si>
    <t>C.93</t>
  </si>
  <si>
    <t>C.94</t>
  </si>
  <si>
    <t>C.95</t>
  </si>
  <si>
    <t>C.96</t>
  </si>
  <si>
    <t>C.97</t>
  </si>
  <si>
    <t>C.98</t>
  </si>
  <si>
    <t>C.99</t>
  </si>
  <si>
    <t>C.100</t>
  </si>
  <si>
    <t>C.101</t>
  </si>
  <si>
    <t>C.102</t>
  </si>
  <si>
    <t>C.103</t>
  </si>
  <si>
    <t>C.104</t>
  </si>
  <si>
    <t>C.105</t>
  </si>
  <si>
    <t>C.106</t>
  </si>
  <si>
    <t>C.107</t>
  </si>
  <si>
    <t>C.108</t>
  </si>
  <si>
    <t>C.109</t>
  </si>
  <si>
    <t>C.110</t>
  </si>
  <si>
    <t>Lima Provincias</t>
  </si>
  <si>
    <t>LIMA METROPOLITANA</t>
  </si>
  <si>
    <t>Islay</t>
  </si>
  <si>
    <t>Chota</t>
  </si>
  <si>
    <t>Tayacaja</t>
  </si>
  <si>
    <t>Nota. En el mes de enero y febrero no se realizó ninguna actividad de recolección de guano de isla. El plan de manejo 2025 se aprobó en marzo</t>
  </si>
  <si>
    <t>MOQUEGUA</t>
  </si>
  <si>
    <t>General Sánchez Cerro</t>
  </si>
  <si>
    <t>Mariscal Nieto</t>
  </si>
  <si>
    <t>PUNO</t>
  </si>
  <si>
    <t>Yunguyo</t>
  </si>
  <si>
    <t>Chucuito</t>
  </si>
  <si>
    <t>San Román</t>
  </si>
  <si>
    <t>Carabaya</t>
  </si>
  <si>
    <t>Sandía</t>
  </si>
  <si>
    <t>Estación Experimental Agraria</t>
  </si>
  <si>
    <t>Especie</t>
  </si>
  <si>
    <t>Raza</t>
  </si>
  <si>
    <t>Categoría</t>
  </si>
  <si>
    <t>Cantidad   Macho</t>
  </si>
  <si>
    <t>Cantidad  Hembra</t>
  </si>
  <si>
    <t>S/</t>
  </si>
  <si>
    <t>Cuy</t>
  </si>
  <si>
    <t>Andina</t>
  </si>
  <si>
    <t>Recría</t>
  </si>
  <si>
    <t>Reproductores</t>
  </si>
  <si>
    <t>Inti</t>
  </si>
  <si>
    <t>Kuri</t>
  </si>
  <si>
    <t>Perú</t>
  </si>
  <si>
    <t>Andenes / Cusco</t>
  </si>
  <si>
    <t>Bovino</t>
  </si>
  <si>
    <t>Girolando</t>
  </si>
  <si>
    <t>Torete / Vaquilla</t>
  </si>
  <si>
    <t>Canaán / Ayacucho</t>
  </si>
  <si>
    <t>Canchán / Huánuco</t>
  </si>
  <si>
    <t>La Molina / Lima Metropolitana</t>
  </si>
  <si>
    <t>Mejorados</t>
  </si>
  <si>
    <t>Chumbibamba / Apurímac</t>
  </si>
  <si>
    <t>Donoso / Lima</t>
  </si>
  <si>
    <t>El Porvenir / San Martín</t>
  </si>
  <si>
    <t>Brown Swiss x Gyr Lechero</t>
  </si>
  <si>
    <t>Ovino</t>
  </si>
  <si>
    <t>Dorper x Pelibuey</t>
  </si>
  <si>
    <t>Carnerillo / Borreguilla</t>
  </si>
  <si>
    <t>Illpa / Puno</t>
  </si>
  <si>
    <t>Moquegua / Moquegua</t>
  </si>
  <si>
    <t>Santa Ana / Junín</t>
  </si>
  <si>
    <t>Línea Saños</t>
  </si>
  <si>
    <t>Vista Florida / Lambayeque</t>
  </si>
  <si>
    <t>Inka</t>
  </si>
  <si>
    <t>Blackbelly</t>
  </si>
  <si>
    <t>Fuente:  INIA, Estaciones Experimentales Agrarias.</t>
  </si>
  <si>
    <t>Plantón</t>
  </si>
  <si>
    <t>Cultivar</t>
  </si>
  <si>
    <t>Cantidad</t>
  </si>
  <si>
    <t>Lúcumo</t>
  </si>
  <si>
    <t>Seda</t>
  </si>
  <si>
    <t>Injerto</t>
  </si>
  <si>
    <t>Hass</t>
  </si>
  <si>
    <t>Palto</t>
  </si>
  <si>
    <t>Fuerte</t>
  </si>
  <si>
    <t>Chirimoyo</t>
  </si>
  <si>
    <t>Cumbe</t>
  </si>
  <si>
    <t>Maracuyá</t>
  </si>
  <si>
    <t>Amarrillo</t>
  </si>
  <si>
    <t>Patrón</t>
  </si>
  <si>
    <t>Chincha / Ica</t>
  </si>
  <si>
    <t>Vid</t>
  </si>
  <si>
    <t>Torontel</t>
  </si>
  <si>
    <t>Borgoña Blanca</t>
  </si>
  <si>
    <t>Quebranta</t>
  </si>
  <si>
    <t>Borgoña Negra</t>
  </si>
  <si>
    <t>Red Globe</t>
  </si>
  <si>
    <t>Cabernet Sauvignon</t>
  </si>
  <si>
    <t>Malbec</t>
  </si>
  <si>
    <t>Tempranillo</t>
  </si>
  <si>
    <t>Italia Blanca</t>
  </si>
  <si>
    <t>Tannat</t>
  </si>
  <si>
    <t>Merlot</t>
  </si>
  <si>
    <t>Beltrán</t>
  </si>
  <si>
    <t>Mandarina</t>
  </si>
  <si>
    <t>Cleopatra</t>
  </si>
  <si>
    <t>Pitahaya</t>
  </si>
  <si>
    <t>Esqueje</t>
  </si>
  <si>
    <t>Fucsia</t>
  </si>
  <si>
    <t>El Chira / Piura</t>
  </si>
  <si>
    <t>Mango</t>
  </si>
  <si>
    <t>Kent / Cambodiano</t>
  </si>
  <si>
    <t>Kent / Chulucanas</t>
  </si>
  <si>
    <t>Cambodiano</t>
  </si>
  <si>
    <t>Ataulfo / Cambodiano</t>
  </si>
  <si>
    <t>Saigon</t>
  </si>
  <si>
    <t>Los Cedros / Tumbes</t>
  </si>
  <si>
    <t>Limonero</t>
  </si>
  <si>
    <t>Limón Sutil</t>
  </si>
  <si>
    <t>Granado</t>
  </si>
  <si>
    <t>Wonderfull</t>
  </si>
  <si>
    <t>Pichanaki / Junín</t>
  </si>
  <si>
    <t>Naranja</t>
  </si>
  <si>
    <t>Tangelo Miniola</t>
  </si>
  <si>
    <t>Manzano</t>
  </si>
  <si>
    <t>California</t>
  </si>
  <si>
    <t>Pucallpa / Ucayali</t>
  </si>
  <si>
    <t>Guaba</t>
  </si>
  <si>
    <t>Rugoso</t>
  </si>
  <si>
    <t>Tahití</t>
  </si>
  <si>
    <t>Río de Oro</t>
  </si>
  <si>
    <t>Zill</t>
  </si>
  <si>
    <t>Chico Rico</t>
  </si>
  <si>
    <t>Kent</t>
  </si>
  <si>
    <t>Haden</t>
  </si>
  <si>
    <t>Durazno</t>
  </si>
  <si>
    <t>Valencia</t>
  </si>
  <si>
    <t>Tangelo</t>
  </si>
  <si>
    <t>Undatus</t>
  </si>
  <si>
    <t>Tumbo</t>
  </si>
  <si>
    <t>Zapote</t>
  </si>
  <si>
    <t>Común</t>
  </si>
  <si>
    <t>Disponibilidad                   (kg)</t>
  </si>
  <si>
    <t>Densidad de siembra (kg/ha)</t>
  </si>
  <si>
    <t>Cobertura                           (ha)</t>
  </si>
  <si>
    <t>Cereales</t>
  </si>
  <si>
    <t>Trigo</t>
  </si>
  <si>
    <t>Maíz Amarillo Duro</t>
  </si>
  <si>
    <t>Maíz Amiláceo</t>
  </si>
  <si>
    <t>Arroz</t>
  </si>
  <si>
    <t>Avena</t>
  </si>
  <si>
    <t>Quinua</t>
  </si>
  <si>
    <t>Legumbres</t>
  </si>
  <si>
    <t>Haba</t>
  </si>
  <si>
    <t>Lenteja</t>
  </si>
  <si>
    <t>Tarwi</t>
  </si>
  <si>
    <t>Productos de forraje, fibras</t>
  </si>
  <si>
    <r>
      <t>Fuente</t>
    </r>
    <r>
      <rPr>
        <sz val="6"/>
        <color indexed="8"/>
        <rFont val="Arial Narrow"/>
        <family val="2"/>
      </rPr>
      <t>:  INIA, Estaciones Experimentales Agrarias.</t>
    </r>
  </si>
  <si>
    <t xml:space="preserve"> </t>
  </si>
  <si>
    <t>Cultivo</t>
  </si>
  <si>
    <t>Clase</t>
  </si>
  <si>
    <t>kg</t>
  </si>
  <si>
    <t>S/ x kg</t>
  </si>
  <si>
    <t>Avena Forrajera</t>
  </si>
  <si>
    <t>Certificada</t>
  </si>
  <si>
    <t>Registrada</t>
  </si>
  <si>
    <t>INIA 903 Tayko Andenes</t>
  </si>
  <si>
    <t>Básica</t>
  </si>
  <si>
    <t>INIA 904 Vilcanota</t>
  </si>
  <si>
    <t>INIA 618 Blanco Quispicanchi</t>
  </si>
  <si>
    <t>INIA 617 Chuska</t>
  </si>
  <si>
    <t>Autorizada</t>
  </si>
  <si>
    <t>Baños del Inca / Cajamarca</t>
  </si>
  <si>
    <t>INIA 402</t>
  </si>
  <si>
    <t>INIA 434 Espiga Misha</t>
  </si>
  <si>
    <t>INIA 620 Wari</t>
  </si>
  <si>
    <t>Marginal 28 Tropical</t>
  </si>
  <si>
    <t>Frijol</t>
  </si>
  <si>
    <t>Canario 2000</t>
  </si>
  <si>
    <t>INIA 418 El Nazareno</t>
  </si>
  <si>
    <t>INIA 509 La Esperanza</t>
  </si>
  <si>
    <t>Vaina Blanca - INIA</t>
  </si>
  <si>
    <t>INIA 439 Costacen</t>
  </si>
  <si>
    <t>Caupí</t>
  </si>
  <si>
    <t>Ojo Negro Regional</t>
  </si>
  <si>
    <t>Ucayalino</t>
  </si>
  <si>
    <t>INIA 438 - Acollina</t>
  </si>
  <si>
    <t>Andenes 90</t>
  </si>
  <si>
    <t>INIA 502 - Pítipo</t>
  </si>
  <si>
    <t>INIA 508 - Tinajones</t>
  </si>
  <si>
    <t>INIA 509 - La Esperanza</t>
  </si>
  <si>
    <t>INIA 513 - La Puntilla</t>
  </si>
  <si>
    <t>INIA 515 - Capoteña</t>
  </si>
  <si>
    <t>IR - 43</t>
  </si>
  <si>
    <t>INIA 432 - Vaina Verde</t>
  </si>
  <si>
    <t>Parental CML - 287</t>
  </si>
  <si>
    <t>Parental CML - 451</t>
  </si>
  <si>
    <t>Genética</t>
  </si>
  <si>
    <t>INIA 510 - Mallares</t>
  </si>
  <si>
    <t xml:space="preserve">          (Soles por tonelada)</t>
  </si>
  <si>
    <t>Guano de Isla</t>
  </si>
  <si>
    <t>Gallinaza</t>
  </si>
  <si>
    <t>Humus de Lombríz</t>
  </si>
  <si>
    <t xml:space="preserve">   ...</t>
  </si>
  <si>
    <t xml:space="preserve">-      </t>
  </si>
  <si>
    <t>Vilcashuamán</t>
  </si>
  <si>
    <t xml:space="preserve">LA LIBERTAD </t>
  </si>
  <si>
    <t>Daniel A. Carrión</t>
  </si>
  <si>
    <t>…</t>
  </si>
  <si>
    <t>Caravelí</t>
  </si>
  <si>
    <t>C.94  PERÚ: PRECIO DE VENTA MINORISTA DE FERTILIZANTES POTÁSICOS POR DEPARTAMENTO Y PROVINCIA,</t>
  </si>
  <si>
    <t>Sulfato de Magnesio y Potasio</t>
  </si>
  <si>
    <t xml:space="preserve"> ...    </t>
  </si>
  <si>
    <t>...</t>
  </si>
  <si>
    <t>continúa C.94</t>
  </si>
  <si>
    <t xml:space="preserve"> -</t>
  </si>
  <si>
    <t>Sullana</t>
  </si>
  <si>
    <t>Superfosfato de Calcio Triple</t>
  </si>
  <si>
    <t>Roca Fosfórica</t>
  </si>
  <si>
    <t>C.93  PERÚ: PRECIO DE VENTA MINORISTA DE FERTILIZANTES FOSFATADOS POR DEPARTAMENTO Y PROVINCIA,</t>
  </si>
  <si>
    <t>C.92   PERÚ: PRECIO DE VENTA MINORISTA DE FERTILIZANTES NITROGENADOS, POR DEPARTAMENTO Y PROVINCIA,</t>
  </si>
  <si>
    <t>Úrea Agrícola</t>
  </si>
  <si>
    <t>Nitrato de Amonio</t>
  </si>
  <si>
    <t>Sulfato de Amonio</t>
  </si>
  <si>
    <t>continúa C.92</t>
  </si>
  <si>
    <t xml:space="preserve">C.101  PERÚ: PRECIO MINORISTA DE REGULADORES DE CRECIMIENTO POR DEPARTAMENTO </t>
  </si>
  <si>
    <t>Activol                      (Pastilla)</t>
  </si>
  <si>
    <t>Aminofol                          (200 ml)</t>
  </si>
  <si>
    <t>Ergostín 
(200 ml)</t>
  </si>
  <si>
    <t>ANCASH</t>
  </si>
  <si>
    <t>Asunción</t>
  </si>
  <si>
    <t>Huaylas</t>
  </si>
  <si>
    <t>Ocros</t>
  </si>
  <si>
    <t xml:space="preserve">C.100  PERÚ: PRECIO MINORISTA DE NUTRIENTES FOLIARES POR DEPARTAMENTO Y PROVINCIA </t>
  </si>
  <si>
    <t xml:space="preserve">           (Soles por unidad de medida)</t>
  </si>
  <si>
    <t>Abonofol 20-20-20            (kg)</t>
  </si>
  <si>
    <t>Abonofol 30-30-30           (kg)</t>
  </si>
  <si>
    <t xml:space="preserve">Fetrilón combi                 (250 gr) </t>
  </si>
  <si>
    <t>Multifrut                           (kg)</t>
  </si>
  <si>
    <t xml:space="preserve"> ...</t>
  </si>
  <si>
    <t xml:space="preserve">C.99  PERÚ: PRECIO MINORISTA DE ADHERENTE POR DEPARTAMENTO Y PROVINCIA </t>
  </si>
  <si>
    <t xml:space="preserve">          (Soles por unidad de medida)</t>
  </si>
  <si>
    <t xml:space="preserve">C.98   PERÚ: PRECIO MINORISTA DE HERBICIDAS POR DEPARTAMENTO Y PROVINCIA  </t>
  </si>
  <si>
    <t>Goal 2 EC (250 ml)</t>
  </si>
  <si>
    <t xml:space="preserve">C.97  PERÚ: PRECIO MINORISTA DE FUNGICIDAS POR DEPARTAMENTO Y PROVINCIA SEGÚN PRODUCTO, </t>
  </si>
  <si>
    <t>Benzomil  500</t>
  </si>
  <si>
    <t>Cupravit</t>
  </si>
  <si>
    <t>Fitoraz  76% PM</t>
  </si>
  <si>
    <t>Yungay</t>
  </si>
  <si>
    <t xml:space="preserve">  ...        </t>
  </si>
  <si>
    <t xml:space="preserve">Contralmirante Villar </t>
  </si>
  <si>
    <t xml:space="preserve">       ...</t>
  </si>
  <si>
    <t>Papa</t>
  </si>
  <si>
    <t>Maíz Morado</t>
  </si>
  <si>
    <t>Tubérculos</t>
  </si>
  <si>
    <t>Caimito</t>
  </si>
  <si>
    <t>Andino</t>
  </si>
  <si>
    <t>F1 (Brahman x Braunvieh)</t>
  </si>
  <si>
    <t>F1 (Gir lechero x Braunvieh)</t>
  </si>
  <si>
    <t>Kúmulos  DF</t>
  </si>
  <si>
    <t>Huancasancos</t>
  </si>
  <si>
    <t>Angaráes</t>
  </si>
  <si>
    <t>AMAZONAS</t>
  </si>
  <si>
    <t>Utcubamba</t>
  </si>
  <si>
    <t>Churcampa</t>
  </si>
  <si>
    <t>continúa C.93</t>
  </si>
  <si>
    <t>Bongará</t>
  </si>
  <si>
    <t>San Antonio de Putina</t>
  </si>
  <si>
    <t>Continúa C.106</t>
  </si>
  <si>
    <t>Chinca / Ica</t>
  </si>
  <si>
    <t>Limón</t>
  </si>
  <si>
    <t>Dulce</t>
  </si>
  <si>
    <t>Nota: A partir del mes de Octubre 2024, el dato corresponde a un promedio simple obtenido del sistema SISISA</t>
  </si>
  <si>
    <t>INIA 303 Canchán</t>
  </si>
  <si>
    <t>Elaboración: Ministerio de Desarrollo Agrario y Riego - MIDAGRI</t>
  </si>
  <si>
    <t>Embate 480 SL (Lt)</t>
  </si>
  <si>
    <t xml:space="preserve">Sencor 480  SC (Lt)  </t>
  </si>
  <si>
    <t xml:space="preserve">   Agridex           
(S/xLt) </t>
  </si>
  <si>
    <t>Agrotín
(S/xLt)</t>
  </si>
  <si>
    <t xml:space="preserve"> Citowet 
(S/xLt)</t>
  </si>
  <si>
    <t>Pix                    
(Ll)</t>
  </si>
  <si>
    <t>Tarma</t>
  </si>
  <si>
    <t>El Collao</t>
  </si>
  <si>
    <t>Mariscal Cáceres</t>
  </si>
  <si>
    <t>MADRE DE DIOS</t>
  </si>
  <si>
    <t>Tambopata</t>
  </si>
  <si>
    <t>Chincha</t>
  </si>
  <si>
    <t>Nasca</t>
  </si>
  <si>
    <t xml:space="preserve">….       </t>
  </si>
  <si>
    <t>C.107  PERÚ: DISPONIBILIDAD Y PRECIO DE VENTA DE SEMILLA MEJORADA EN ESTACIONES EXPERIMENTALES AGRARIAS,</t>
  </si>
  <si>
    <t>INIA 626 Akira</t>
  </si>
  <si>
    <t>INIA 423 Gigante Yunguyo</t>
  </si>
  <si>
    <t>INIA 431 Altiplano</t>
  </si>
  <si>
    <t>Pomabamba</t>
  </si>
  <si>
    <t xml:space="preserve">  -       </t>
  </si>
  <si>
    <t>Lamas</t>
  </si>
  <si>
    <t>San Pablo</t>
  </si>
  <si>
    <t>Sihuas</t>
  </si>
  <si>
    <t>Brown Swiss - PDP</t>
  </si>
  <si>
    <t>Cañihua</t>
  </si>
  <si>
    <t>INIA 516 LM1 - La Unión</t>
  </si>
  <si>
    <t>San Ramón / Loreto</t>
  </si>
  <si>
    <t>No Certificada</t>
  </si>
  <si>
    <t>Ramis</t>
  </si>
  <si>
    <t>Illpa Inia</t>
  </si>
  <si>
    <t>Cupi</t>
  </si>
  <si>
    <t>INIA 610 NUTRIMAIZ</t>
  </si>
  <si>
    <t>Maíz Forrajero</t>
  </si>
  <si>
    <t>IR- 43</t>
  </si>
  <si>
    <t>INIA 508 Tinajones</t>
  </si>
  <si>
    <t>INIA 613 Amarrillo Oro</t>
  </si>
  <si>
    <t>C.95  PERÚ: PRECIO MINORISTA DE ABONO ORGÁNICO POR DEPARTAMENTOS Y PROVINCIA,</t>
  </si>
  <si>
    <t>Sutíl</t>
  </si>
  <si>
    <t>Anona</t>
  </si>
  <si>
    <t>SAN MARTIN</t>
  </si>
  <si>
    <t>Carlos Fermín Fitzcarrald</t>
  </si>
  <si>
    <t>Ancash</t>
  </si>
  <si>
    <t>Frijol  Caupí</t>
  </si>
  <si>
    <t>Guanábana</t>
  </si>
  <si>
    <t xml:space="preserve">Cotabamba </t>
  </si>
  <si>
    <t>Cangallo</t>
  </si>
  <si>
    <t>Parinacochas</t>
  </si>
  <si>
    <t>Maynas</t>
  </si>
  <si>
    <t>Sandia</t>
  </si>
  <si>
    <t>El Dorado</t>
  </si>
  <si>
    <t>Víctor Fajardo</t>
  </si>
  <si>
    <t xml:space="preserve">Tacna </t>
  </si>
  <si>
    <t>Kiwicha</t>
  </si>
  <si>
    <t>INIA 442 La Frondosa</t>
  </si>
  <si>
    <t>INIA 441 Señor del Huerto</t>
  </si>
  <si>
    <t>INIA 507 La Conquista</t>
  </si>
  <si>
    <t>Kancolla</t>
  </si>
  <si>
    <t>Kent / Saigon</t>
  </si>
  <si>
    <t>Edward Chulucanas</t>
  </si>
  <si>
    <t>Edward / Saigon</t>
  </si>
  <si>
    <t>Terneros</t>
  </si>
  <si>
    <t>Saca</t>
  </si>
  <si>
    <t>Linea Mantaro</t>
  </si>
  <si>
    <t>Celendín</t>
  </si>
  <si>
    <t>Azángaro</t>
  </si>
  <si>
    <t>Huancané</t>
  </si>
  <si>
    <t>Lampa</t>
  </si>
  <si>
    <t>Melgar</t>
  </si>
  <si>
    <t>Moho</t>
  </si>
  <si>
    <t>continúa C.100</t>
  </si>
  <si>
    <t>continúa C.107</t>
  </si>
  <si>
    <t>sigue...</t>
  </si>
  <si>
    <t>Cipermex Súper (S/x L)</t>
  </si>
  <si>
    <t>Magistral 50 EC (S/x L)</t>
  </si>
  <si>
    <t>Campal 250 EC (S/x L)</t>
  </si>
  <si>
    <t xml:space="preserve">Perú: Importación de fertilizantes químicos por producto según mes, Enero 2015 - Noviembre 2025 (Tonelada) </t>
  </si>
  <si>
    <t>Perú: Producción de guano de isla según mes,  Enero 2015 - Noviembre 2025 (Tonelada)</t>
  </si>
  <si>
    <t>Perú: Precio de venta minorista de fertilizantes nitrogenados por departamento y provincia, según producto Noviembre 2024 - 2025 (Soles por tonelada)</t>
  </si>
  <si>
    <t>Perú: Precio de venta minorista de fertilizantes fosfatados por departamento y provincia según producto, Noviembre 2024 - 2025 (Soles por tonelada)</t>
  </si>
  <si>
    <t>Perú: Precio de venta minorista de fertilizantes potásicos por departamento y provincia, según producto, Noviembre 2024 - 2025 (Soles por tonelada)</t>
  </si>
  <si>
    <t>Perú: Precio de venta minorista de abono orgánico por departamento y provincia, según producto, Noviembre 2024 - 2025 (Soles por tonelada)</t>
  </si>
  <si>
    <t>Perú: Precio minorista de insecticidas por departamento y provincia, según producto, Noviembre 2025 (Soles por unidad de medida)</t>
  </si>
  <si>
    <t>Perú: Precio minorista de fungicidas por departamento y provincia, según producto, Noviembre 2025 (Soles por kilogramo)</t>
  </si>
  <si>
    <t>Perú: Precio minorista de herbicidas por departamento y provincia, según producto, Noviembre 2025 (Soles por unidad de medida)</t>
  </si>
  <si>
    <t>Perú: Precio minorista de adherente por departamento y provincia, según producto, Noviembre 2025 (Soles por litro)</t>
  </si>
  <si>
    <t>Perú: Precio minorista de nutrientes foliares por departamento y provincia, según producto,Noviembre 2025 (Soles por unidad de medida)</t>
  </si>
  <si>
    <t>Perú: Precio minorista de reguladores de crecimiento por departamento y provincia, según producto, Noviembre 2025 (Soles por unidad de medida)</t>
  </si>
  <si>
    <t>Perú: Valor del jornal agrícola por región, según mes, Enero 2018 - Noviembre 2025 (Soles por día)</t>
  </si>
  <si>
    <t>Perú: Valor del jornal agrícola por departamento y provincia, Noviembre 2024 - 2025 (Soles por día)</t>
  </si>
  <si>
    <t>Perú: Precio de alquiler de tractor agrícola por región, según mes, Enero 2018 - Noviembre 2025 (Soles por hora)</t>
  </si>
  <si>
    <t>Perú: Precio de alquiler de tractor y yunta por departamento y provincia, Noviembre 2024 - 2025</t>
  </si>
  <si>
    <t>Perú: Precio de alquiler de yunta por región, según mes, Enero 2018 - Noviembre 2025 (Soles por día)</t>
  </si>
  <si>
    <t xml:space="preserve">Perú: Disponibilidad y precio de venta de semilla mejorada en estaciomes experimentales agrarias, por región según categoria, 30 de Noviembre 2025  </t>
  </si>
  <si>
    <t>Perú: Disponibilidad de semilla mejorada en estaciones experimentales agrarias por producto, 30 de Noviembre 2025</t>
  </si>
  <si>
    <t xml:space="preserve">Perú: Disponibilidad y precio de venta de plantones en estaciones experimentales agrarias por región, según especie, 30 de Noviembre 2025  </t>
  </si>
  <si>
    <t xml:space="preserve">Perú: Disponibilidad y precio de venta de reproductores en estaciones experimentales agrarias por región, según raza o línea, 30 de Noviembre 2025   </t>
  </si>
  <si>
    <t>C.90  PERÚ: IMPORTACIÓN DE FERTILIZANTES QUÍMICOS POR PRODUCTO SEGÚN MES, ENERO 2015 - NOVIEMBRE 2025 (Tonelada)</t>
  </si>
  <si>
    <t>Ene-Nov</t>
  </si>
  <si>
    <t>C.91  PERÚ: PRODUCCIÓN DE GUANO DE ISLA SEGÚN MES, ENERO 2015 - NOVIEMBRE 2025</t>
  </si>
  <si>
    <t>Cajabamba</t>
  </si>
  <si>
    <t>Pisco</t>
  </si>
  <si>
    <t>Chepén</t>
  </si>
  <si>
    <t>Gran Chimú</t>
  </si>
  <si>
    <t>Otuzco</t>
  </si>
  <si>
    <t>Pacasmayo</t>
  </si>
  <si>
    <t>Sánchez Carrión</t>
  </si>
  <si>
    <t>Santiago de Chuco</t>
  </si>
  <si>
    <t>Virú</t>
  </si>
  <si>
    <t>Trujillo</t>
  </si>
  <si>
    <t>LIMA PROVINCIA</t>
  </si>
  <si>
    <t>Barranca</t>
  </si>
  <si>
    <t>Canta</t>
  </si>
  <si>
    <t>Cañete</t>
  </si>
  <si>
    <t>Huaura</t>
  </si>
  <si>
    <t>Huaral</t>
  </si>
  <si>
    <t xml:space="preserve">Alto Amazonas </t>
  </si>
  <si>
    <t>Tahuamanu</t>
  </si>
  <si>
    <t>Julcán</t>
  </si>
  <si>
    <t>Patáz</t>
  </si>
  <si>
    <t>Huarochirí</t>
  </si>
  <si>
    <t xml:space="preserve">          SEGÚN PRODUCTO, NOVIEMBRE 2024-2025</t>
  </si>
  <si>
    <t>Cotabamba</t>
  </si>
  <si>
    <t xml:space="preserve">Huarochirí </t>
  </si>
  <si>
    <t>Alto Amazonas</t>
  </si>
  <si>
    <t xml:space="preserve"> ….   </t>
  </si>
  <si>
    <t>Carumas</t>
  </si>
  <si>
    <t>INIA 444 Siwina</t>
  </si>
  <si>
    <t>Blanco Urubamba (PMV560)</t>
  </si>
  <si>
    <t>INIA 427 Amarrilla Sacaca</t>
  </si>
  <si>
    <t>INIA 415 Pasankalla</t>
  </si>
  <si>
    <t>Bayo Mochica INIA</t>
  </si>
  <si>
    <t>Parental CL - 02450</t>
  </si>
  <si>
    <t>INIA 615 Negro Canaán</t>
  </si>
  <si>
    <t>INIA 627 Pátapo</t>
  </si>
  <si>
    <t>Donoso - Lima</t>
  </si>
  <si>
    <t>Camu - Camu</t>
  </si>
  <si>
    <t>Amarilla</t>
  </si>
  <si>
    <t>Andahuaylas</t>
  </si>
  <si>
    <t>Castillla</t>
  </si>
  <si>
    <t>continúa C.96</t>
  </si>
  <si>
    <t>Lurin</t>
  </si>
  <si>
    <t>Lurín</t>
  </si>
  <si>
    <t>continúa C.97</t>
  </si>
  <si>
    <t xml:space="preserve">          SEGÚN PRODUCTO, NOVIEMBRE 2025</t>
  </si>
  <si>
    <t xml:space="preserve">           SEGÚN PRODUCTO, NOVIEMBRE 2025</t>
  </si>
  <si>
    <t>continúa C.101</t>
  </si>
  <si>
    <t>C.102  PERÚ: VALOR DEL JORNAL AGRÍCOLA POR REGIÓN SEGÚN MES, ENERO 2018 - NOVIEMBRE 2025</t>
  </si>
  <si>
    <t>C.103  PERÚ: VALOR DEL JORNAL AGRÍCOLA POR DEPARTAMENTO Y PROVINCIA, NOVIEMBRE 2024-2025</t>
  </si>
  <si>
    <t>Noviembre</t>
  </si>
  <si>
    <t>Putumayo</t>
  </si>
  <si>
    <t>LIMA PROVINCIAS</t>
  </si>
  <si>
    <t>San Miguel</t>
  </si>
  <si>
    <t>Cotabambas</t>
  </si>
  <si>
    <t>Corongo</t>
  </si>
  <si>
    <t>Mariscal Luzuriaga</t>
  </si>
  <si>
    <t>Ichuña</t>
  </si>
  <si>
    <t xml:space="preserve">Cangallo </t>
  </si>
  <si>
    <t>Huanca Sancos</t>
  </si>
  <si>
    <t>Vilcas Huamán</t>
  </si>
  <si>
    <t>C.105  PERÚ: PRECIO ALQUILER DE YUNTA POR REGIÓN SEGÚN MES, ENERO 2018 - NOVIEMBRE 2025</t>
  </si>
  <si>
    <t>C.104  PERÚ: PRECIO ALQUILER DE TRACTOR AGRÍCOLA, POR REGIÓN, SEGÚN MES, ENERO 2018 - NOVIEMBRE 2025</t>
  </si>
  <si>
    <t xml:space="preserve">         (Tonelada)</t>
  </si>
  <si>
    <t xml:space="preserve">         SEGÚN PRODUCTO NOVIEMBRE 2024-2025</t>
  </si>
  <si>
    <t xml:space="preserve">         (Soles por tonelada)</t>
  </si>
  <si>
    <t xml:space="preserve">         SEGÚN PRODUCTO, NOVIEMBRE 2024-2025</t>
  </si>
  <si>
    <t xml:space="preserve">C.96  PERÚ: PRECIO MINORISTA DE INSECTICIDAS POR DEPARTAMENTO Y PROVINCIA,  </t>
  </si>
  <si>
    <t xml:space="preserve">         SEGÚN PRODUCTO, NOVIEMBRE 2025.  (Soles por unidad de medida)</t>
  </si>
  <si>
    <t>Benzomil 500</t>
  </si>
  <si>
    <t>Fitoraz 76% PM</t>
  </si>
  <si>
    <t>Kúmulos DF</t>
  </si>
  <si>
    <t xml:space="preserve">         NOVIEMBRE 2025. (Soles por kilogramo)</t>
  </si>
  <si>
    <t xml:space="preserve">         SEGÚN PRODUCTO, NOVIEMBRE 2025</t>
  </si>
  <si>
    <t xml:space="preserve">         (Soles por litro)</t>
  </si>
  <si>
    <t xml:space="preserve">           Y PROVINCIA SEGÚN PRODUCTO, NOVIEMBRE 2025</t>
  </si>
  <si>
    <t xml:space="preserve">           (Soles por hora)</t>
  </si>
  <si>
    <t xml:space="preserve">           NOVIEMBRE 2024-2025</t>
  </si>
  <si>
    <t xml:space="preserve">           POR REGIÓN SEGÚN CATEGORÍA, 30 DE NOVIEMBRE 2025</t>
  </si>
  <si>
    <t xml:space="preserve">C.108  PERÚ: DISPONIBILIDAD DE SEMILLA MEJORADA EN ESTACIONES </t>
  </si>
  <si>
    <t xml:space="preserve">           EXPERIMENTALES AGRARIAS POR PRODUCTO, 30 DE NOVIEMBRE 2025</t>
  </si>
  <si>
    <t>C.109  PERÚ: DISPONIBILIDAD Y PRECIO DE VENTA DE PLANTONES EN ESTACIONES EXPERIMENTALES AGRARIAS,</t>
  </si>
  <si>
    <t xml:space="preserve">           POR REGIÓN, SEGÚN ESPECIE, 30 DE NOVIEMBRE 2025</t>
  </si>
  <si>
    <t>C.110  PERÚ: DISPONIBILIDAD Y PRECIO DE VENTA DE REPRODUCTORES EN ESTACIONES EXPERIMENTALES AGRARIAS,</t>
  </si>
  <si>
    <t xml:space="preserve">           POR REGIÓN, SEGÚN RAZA O LÍNEA, 30 DE NOVIEMBRE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</si>
</sst>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6">
    <numFmt numFmtId="43" formatCode="_-* #,##0.00_-;\-* #,##0.00_-;_-* &quot;-&quot;??_-;_-@_-"/>
    <numFmt numFmtId="164" formatCode="_-&quot;S/&quot;* #,##0.00_-;\-&quot;S/&quot;* #,##0.00_-;_-&quot;S/&quot;* &quot;-&quot;??_-;_-@_-"/>
    <numFmt numFmtId="165" formatCode="#,##0.0"/>
    <numFmt numFmtId="166" formatCode="0.0"/>
    <numFmt numFmtId="167" formatCode="#\ ##0"/>
    <numFmt numFmtId="168" formatCode="0_)"/>
    <numFmt numFmtId="169" formatCode="#,##0.00__"/>
    <numFmt numFmtId="170" formatCode="#,##0____"/>
    <numFmt numFmtId="171" formatCode="#,##0.0____"/>
    <numFmt numFmtId="172" formatCode="#,##0.00____"/>
    <numFmt numFmtId="173" formatCode="#,##0.0______"/>
    <numFmt numFmtId="174" formatCode="_ * #,##0.00_ ;_ * \-#,##0.00_ ;_ * &quot;-&quot;??_ ;_ @_ "/>
    <numFmt numFmtId="175" formatCode="0.0______"/>
    <numFmt numFmtId="176" formatCode="0.00__"/>
    <numFmt numFmtId="177" formatCode="General_)"/>
    <numFmt numFmtId="178" formatCode="#,##0__"/>
    <numFmt numFmtId="179" formatCode="#\ ##,000"/>
    <numFmt numFmtId="180" formatCode="#,##0&quot;Pts&quot;_);\(#,##0&quot;Pts&quot;\)"/>
    <numFmt numFmtId="181" formatCode="#,##0.00_ ;\-#,##0.00\ "/>
    <numFmt numFmtId="182" formatCode="#,##0______"/>
    <numFmt numFmtId="183" formatCode="#,##0__________"/>
    <numFmt numFmtId="184" formatCode="#,##0________________"/>
    <numFmt numFmtId="185" formatCode="#\ ##0.00"/>
    <numFmt numFmtId="186" formatCode="0.0____"/>
    <numFmt numFmtId="187" formatCode="#,##0.0__"/>
    <numFmt numFmtId="188" formatCode="#\ ##0.00__"/>
  </numFmts>
  <fonts count="8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6"/>
      <color theme="1"/>
      <name val="Arial Narrow"/>
      <family val="2"/>
    </font>
    <font>
      <b/>
      <sz val="8"/>
      <color rgb="FF000000"/>
      <name val="Arial Narrow"/>
      <family val="2"/>
    </font>
    <font>
      <sz val="7"/>
      <color theme="1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sz val="9"/>
      <name val="Arial Narrow"/>
      <family val="2"/>
    </font>
    <font>
      <b/>
      <sz val="8"/>
      <name val="Arial Narrow"/>
      <family val="2"/>
    </font>
    <font>
      <sz val="8"/>
      <name val="Helvetica"/>
      <family val="2"/>
    </font>
    <font>
      <sz val="10"/>
      <name val="Arial"/>
      <family val="2"/>
    </font>
    <font>
      <b/>
      <sz val="9"/>
      <name val="Arial Narrow"/>
      <family val="2"/>
    </font>
    <font>
      <sz val="10"/>
      <color rgb="FF000000"/>
      <name val="Arial Narrow"/>
      <family val="2"/>
    </font>
    <font>
      <sz val="10"/>
      <color rgb="FF000000"/>
      <name val="Arial"/>
      <family val="2"/>
      <scheme val="minor"/>
    </font>
    <font>
      <sz val="6"/>
      <name val="Arial Narrow"/>
      <family val="2"/>
    </font>
    <font>
      <sz val="8"/>
      <name val="Times New Roman"/>
      <family val="1"/>
      <charset val="204"/>
    </font>
    <font>
      <sz val="18"/>
      <color theme="3"/>
      <name val="Arial"/>
      <family val="2"/>
      <scheme val="major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10"/>
      <name val="Arial"/>
      <family val="2"/>
    </font>
    <font>
      <sz val="10"/>
      <color rgb="FF000000"/>
      <name val="Arial"/>
      <family val="2"/>
      <scheme val="minor"/>
    </font>
    <font>
      <sz val="8"/>
      <color rgb="FF000000"/>
      <name val="Arial Narrow"/>
      <family val="2"/>
    </font>
    <font>
      <sz val="8"/>
      <color rgb="FFFF0000"/>
      <name val="Arial Narrow"/>
      <family val="2"/>
    </font>
    <font>
      <sz val="10"/>
      <color rgb="FF000000"/>
      <name val="Arial"/>
      <family val="2"/>
      <scheme val="minor"/>
    </font>
    <font>
      <sz val="10"/>
      <name val="Times"/>
      <family val="1"/>
    </font>
    <font>
      <b/>
      <sz val="9"/>
      <color rgb="FF000000"/>
      <name val="Arial Narrow"/>
      <family val="2"/>
    </font>
    <font>
      <sz val="8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6"/>
      <color indexed="8"/>
      <name val="Arial Narrow"/>
      <family val="2"/>
    </font>
    <font>
      <b/>
      <sz val="9"/>
      <color indexed="10"/>
      <name val="Arial Narrow"/>
      <family val="2"/>
    </font>
    <font>
      <b/>
      <sz val="9"/>
      <color rgb="FFFF0000"/>
      <name val="Arial Narrow"/>
      <family val="2"/>
    </font>
    <font>
      <b/>
      <sz val="9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Arial Narrow"/>
      <family val="2"/>
    </font>
    <font>
      <b/>
      <sz val="8"/>
      <color rgb="FFFF0000"/>
      <name val="Arial Narrow"/>
      <family val="2"/>
    </font>
    <font>
      <sz val="10"/>
      <color rgb="FFFF0000"/>
      <name val="Arial Narrow"/>
      <family val="2"/>
    </font>
    <font>
      <sz val="10"/>
      <color rgb="FF000000"/>
      <name val="Arial"/>
      <family val="2"/>
      <scheme val="minor"/>
    </font>
    <font>
      <b/>
      <sz val="8"/>
      <color theme="1"/>
      <name val="Arial"/>
      <family val="2"/>
      <scheme val="minor"/>
    </font>
    <font>
      <sz val="6"/>
      <color rgb="FF000000"/>
      <name val="Arial Narrow"/>
      <family val="2"/>
    </font>
    <font>
      <sz val="6"/>
      <color theme="1"/>
      <name val="Arial Narrow"/>
      <family val="2"/>
    </font>
    <font>
      <sz val="10"/>
      <color rgb="FF000000"/>
      <name val="Arial Narrow"/>
      <family val="2"/>
    </font>
    <font>
      <sz val="10"/>
      <color theme="1"/>
      <name val="Arial Narrow"/>
      <family val="2"/>
    </font>
    <font>
      <sz val="7"/>
      <name val="Arial Narrow"/>
      <family val="2"/>
    </font>
    <font>
      <b/>
      <sz val="8"/>
      <color theme="1"/>
      <name val="Arial Narrow"/>
      <family val="2"/>
    </font>
    <font>
      <sz val="8"/>
      <color theme="1"/>
      <name val="Arial Narrow"/>
      <family val="2"/>
    </font>
    <font>
      <sz val="8"/>
      <color rgb="FF000000"/>
      <name val="Arial Narrow"/>
      <family val="2"/>
    </font>
    <font>
      <sz val="6"/>
      <color rgb="FF000000"/>
      <name val="Arial Narrow"/>
      <family val="2"/>
    </font>
    <font>
      <b/>
      <sz val="8"/>
      <color rgb="FF000000"/>
      <name val="Arial Narrow"/>
      <family val="2"/>
    </font>
  </fonts>
  <fills count="4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8"/>
      </patternFill>
    </fill>
    <fill>
      <patternFill patternType="solid">
        <fgColor rgb="FFFEF5C2"/>
        <bgColor indexed="64"/>
      </patternFill>
    </fill>
    <fill>
      <patternFill patternType="solid">
        <fgColor rgb="FFF1EFDC"/>
        <bgColor indexed="64"/>
      </patternFill>
    </fill>
    <fill>
      <patternFill patternType="solid">
        <fgColor rgb="FFFEF5C2"/>
        <bgColor rgb="FF83B88C"/>
      </patternFill>
    </fill>
    <fill>
      <patternFill patternType="solid">
        <fgColor rgb="FFF1EFDC"/>
        <bgColor rgb="FFB4DCB6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theme="0"/>
      </patternFill>
    </fill>
    <fill>
      <patternFill patternType="solid">
        <fgColor rgb="FFFEF5C2"/>
        <bgColor rgb="FFFEF5C2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71">
    <xf numFmtId="0" fontId="0" fillId="0" borderId="0"/>
    <xf numFmtId="168" fontId="25" fillId="0" borderId="3"/>
    <xf numFmtId="0" fontId="26" fillId="0" borderId="3"/>
    <xf numFmtId="174" fontId="26" fillId="0" borderId="3" applyFont="0" applyFill="0" applyBorder="0" applyAlignment="0" applyProtection="0"/>
    <xf numFmtId="0" fontId="26" fillId="0" borderId="3"/>
    <xf numFmtId="0" fontId="31" fillId="0" borderId="3"/>
    <xf numFmtId="0" fontId="12" fillId="0" borderId="3"/>
    <xf numFmtId="0" fontId="33" fillId="0" borderId="7" applyNumberFormat="0" applyFill="0" applyAlignment="0" applyProtection="0"/>
    <xf numFmtId="0" fontId="34" fillId="0" borderId="8" applyNumberFormat="0" applyFill="0" applyAlignment="0" applyProtection="0"/>
    <xf numFmtId="0" fontId="35" fillId="0" borderId="9" applyNumberFormat="0" applyFill="0" applyAlignment="0" applyProtection="0"/>
    <xf numFmtId="0" fontId="39" fillId="8" borderId="10" applyNumberFormat="0" applyAlignment="0" applyProtection="0"/>
    <xf numFmtId="0" fontId="40" fillId="9" borderId="11" applyNumberFormat="0" applyAlignment="0" applyProtection="0"/>
    <xf numFmtId="0" fontId="41" fillId="9" borderId="10" applyNumberFormat="0" applyAlignment="0" applyProtection="0"/>
    <xf numFmtId="0" fontId="42" fillId="0" borderId="12" applyNumberFormat="0" applyFill="0" applyAlignment="0" applyProtection="0"/>
    <xf numFmtId="0" fontId="43" fillId="10" borderId="13" applyNumberFormat="0" applyAlignment="0" applyProtection="0"/>
    <xf numFmtId="0" fontId="46" fillId="0" borderId="15" applyNumberFormat="0" applyFill="0" applyAlignment="0" applyProtection="0"/>
    <xf numFmtId="0" fontId="48" fillId="0" borderId="3"/>
    <xf numFmtId="0" fontId="32" fillId="0" borderId="3" applyNumberFormat="0" applyFill="0" applyBorder="0" applyAlignment="0" applyProtection="0"/>
    <xf numFmtId="0" fontId="35" fillId="0" borderId="3" applyNumberFormat="0" applyFill="0" applyBorder="0" applyAlignment="0" applyProtection="0"/>
    <xf numFmtId="0" fontId="36" fillId="5" borderId="3" applyNumberFormat="0" applyBorder="0" applyAlignment="0" applyProtection="0"/>
    <xf numFmtId="0" fontId="37" fillId="6" borderId="3" applyNumberFormat="0" applyBorder="0" applyAlignment="0" applyProtection="0"/>
    <xf numFmtId="0" fontId="38" fillId="7" borderId="3" applyNumberFormat="0" applyBorder="0" applyAlignment="0" applyProtection="0"/>
    <xf numFmtId="0" fontId="44" fillId="0" borderId="3" applyNumberFormat="0" applyFill="0" applyBorder="0" applyAlignment="0" applyProtection="0"/>
    <xf numFmtId="0" fontId="45" fillId="0" borderId="3" applyNumberFormat="0" applyFill="0" applyBorder="0" applyAlignment="0" applyProtection="0"/>
    <xf numFmtId="0" fontId="47" fillId="12" borderId="3" applyNumberFormat="0" applyBorder="0" applyAlignment="0" applyProtection="0"/>
    <xf numFmtId="0" fontId="11" fillId="13" borderId="3" applyNumberFormat="0" applyBorder="0" applyAlignment="0" applyProtection="0"/>
    <xf numFmtId="0" fontId="11" fillId="14" borderId="3" applyNumberFormat="0" applyBorder="0" applyAlignment="0" applyProtection="0"/>
    <xf numFmtId="0" fontId="11" fillId="15" borderId="3" applyNumberFormat="0" applyBorder="0" applyAlignment="0" applyProtection="0"/>
    <xf numFmtId="0" fontId="47" fillId="16" borderId="3" applyNumberFormat="0" applyBorder="0" applyAlignment="0" applyProtection="0"/>
    <xf numFmtId="0" fontId="11" fillId="17" borderId="3" applyNumberFormat="0" applyBorder="0" applyAlignment="0" applyProtection="0"/>
    <xf numFmtId="0" fontId="11" fillId="18" borderId="3" applyNumberFormat="0" applyBorder="0" applyAlignment="0" applyProtection="0"/>
    <xf numFmtId="0" fontId="11" fillId="19" borderId="3" applyNumberFormat="0" applyBorder="0" applyAlignment="0" applyProtection="0"/>
    <xf numFmtId="0" fontId="47" fillId="20" borderId="3" applyNumberFormat="0" applyBorder="0" applyAlignment="0" applyProtection="0"/>
    <xf numFmtId="0" fontId="11" fillId="21" borderId="3" applyNumberFormat="0" applyBorder="0" applyAlignment="0" applyProtection="0"/>
    <xf numFmtId="0" fontId="11" fillId="22" borderId="3" applyNumberFormat="0" applyBorder="0" applyAlignment="0" applyProtection="0"/>
    <xf numFmtId="0" fontId="11" fillId="23" borderId="3" applyNumberFormat="0" applyBorder="0" applyAlignment="0" applyProtection="0"/>
    <xf numFmtId="0" fontId="47" fillId="24" borderId="3" applyNumberFormat="0" applyBorder="0" applyAlignment="0" applyProtection="0"/>
    <xf numFmtId="0" fontId="11" fillId="25" borderId="3" applyNumberFormat="0" applyBorder="0" applyAlignment="0" applyProtection="0"/>
    <xf numFmtId="0" fontId="11" fillId="26" borderId="3" applyNumberFormat="0" applyBorder="0" applyAlignment="0" applyProtection="0"/>
    <xf numFmtId="0" fontId="11" fillId="27" borderId="3" applyNumberFormat="0" applyBorder="0" applyAlignment="0" applyProtection="0"/>
    <xf numFmtId="0" fontId="47" fillId="28" borderId="3" applyNumberFormat="0" applyBorder="0" applyAlignment="0" applyProtection="0"/>
    <xf numFmtId="0" fontId="11" fillId="29" borderId="3" applyNumberFormat="0" applyBorder="0" applyAlignment="0" applyProtection="0"/>
    <xf numFmtId="0" fontId="11" fillId="30" borderId="3" applyNumberFormat="0" applyBorder="0" applyAlignment="0" applyProtection="0"/>
    <xf numFmtId="0" fontId="11" fillId="31" borderId="3" applyNumberFormat="0" applyBorder="0" applyAlignment="0" applyProtection="0"/>
    <xf numFmtId="0" fontId="47" fillId="32" borderId="3" applyNumberFormat="0" applyBorder="0" applyAlignment="0" applyProtection="0"/>
    <xf numFmtId="0" fontId="11" fillId="33" borderId="3" applyNumberFormat="0" applyBorder="0" applyAlignment="0" applyProtection="0"/>
    <xf numFmtId="0" fontId="11" fillId="34" borderId="3" applyNumberFormat="0" applyBorder="0" applyAlignment="0" applyProtection="0"/>
    <xf numFmtId="0" fontId="11" fillId="35" borderId="3" applyNumberFormat="0" applyBorder="0" applyAlignment="0" applyProtection="0"/>
    <xf numFmtId="0" fontId="11" fillId="0" borderId="3"/>
    <xf numFmtId="0" fontId="11" fillId="11" borderId="14" applyNumberFormat="0" applyFont="0" applyAlignment="0" applyProtection="0"/>
    <xf numFmtId="0" fontId="10" fillId="0" borderId="3"/>
    <xf numFmtId="0" fontId="49" fillId="0" borderId="3"/>
    <xf numFmtId="0" fontId="9" fillId="0" borderId="3"/>
    <xf numFmtId="43" fontId="29" fillId="0" borderId="3" applyFont="0" applyFill="0" applyBorder="0" applyAlignment="0" applyProtection="0"/>
    <xf numFmtId="164" fontId="29" fillId="0" borderId="3" applyFont="0" applyFill="0" applyBorder="0" applyAlignment="0" applyProtection="0"/>
    <xf numFmtId="0" fontId="29" fillId="0" borderId="3"/>
    <xf numFmtId="0" fontId="8" fillId="0" borderId="3"/>
    <xf numFmtId="0" fontId="7" fillId="0" borderId="3"/>
    <xf numFmtId="37" fontId="53" fillId="0" borderId="3"/>
    <xf numFmtId="0" fontId="6" fillId="0" borderId="3"/>
    <xf numFmtId="0" fontId="52" fillId="0" borderId="3"/>
    <xf numFmtId="0" fontId="5" fillId="0" borderId="3"/>
    <xf numFmtId="0" fontId="56" fillId="0" borderId="3"/>
    <xf numFmtId="0" fontId="4" fillId="0" borderId="3"/>
    <xf numFmtId="0" fontId="3" fillId="0" borderId="3"/>
    <xf numFmtId="0" fontId="57" fillId="0" borderId="3"/>
    <xf numFmtId="0" fontId="29" fillId="0" borderId="3"/>
    <xf numFmtId="0" fontId="2" fillId="0" borderId="3"/>
    <xf numFmtId="0" fontId="69" fillId="0" borderId="3"/>
    <xf numFmtId="0" fontId="1" fillId="0" borderId="3"/>
    <xf numFmtId="0" fontId="69" fillId="0" borderId="3"/>
  </cellStyleXfs>
  <cellXfs count="796">
    <xf numFmtId="0" fontId="0" fillId="0" borderId="0" xfId="0"/>
    <xf numFmtId="171" fontId="21" fillId="4" borderId="3" xfId="3" applyNumberFormat="1" applyFont="1" applyFill="1" applyBorder="1" applyAlignment="1">
      <alignment horizontal="right" vertical="center"/>
    </xf>
    <xf numFmtId="0" fontId="28" fillId="0" borderId="3" xfId="55" applyFont="1"/>
    <xf numFmtId="3" fontId="14" fillId="0" borderId="3" xfId="55" applyNumberFormat="1" applyFont="1" applyAlignment="1">
      <alignment vertical="center"/>
    </xf>
    <xf numFmtId="0" fontId="28" fillId="0" borderId="16" xfId="55" applyFont="1" applyBorder="1"/>
    <xf numFmtId="169" fontId="21" fillId="4" borderId="3" xfId="55" applyNumberFormat="1" applyFont="1" applyFill="1" applyAlignment="1">
      <alignment horizontal="center" vertical="center"/>
    </xf>
    <xf numFmtId="172" fontId="14" fillId="4" borderId="3" xfId="55" applyNumberFormat="1" applyFont="1" applyFill="1" applyAlignment="1">
      <alignment horizontal="center" vertical="center"/>
    </xf>
    <xf numFmtId="0" fontId="28" fillId="4" borderId="3" xfId="55" applyFont="1" applyFill="1"/>
    <xf numFmtId="0" fontId="16" fillId="0" borderId="3" xfId="55" applyFont="1" applyAlignment="1">
      <alignment horizontal="center" vertical="center"/>
    </xf>
    <xf numFmtId="0" fontId="16" fillId="4" borderId="3" xfId="55" applyFont="1" applyFill="1" applyAlignment="1">
      <alignment horizontal="center" vertical="center"/>
    </xf>
    <xf numFmtId="0" fontId="30" fillId="4" borderId="0" xfId="0" applyFont="1" applyFill="1" applyAlignment="1">
      <alignment vertical="center"/>
    </xf>
    <xf numFmtId="1" fontId="14" fillId="4" borderId="3" xfId="55" applyNumberFormat="1" applyFont="1" applyFill="1" applyAlignment="1">
      <alignment horizontal="center" vertical="center"/>
    </xf>
    <xf numFmtId="0" fontId="22" fillId="4" borderId="3" xfId="55" applyFont="1" applyFill="1"/>
    <xf numFmtId="2" fontId="14" fillId="4" borderId="3" xfId="55" applyNumberFormat="1" applyFont="1" applyFill="1" applyAlignment="1">
      <alignment horizontal="center" vertical="center"/>
    </xf>
    <xf numFmtId="0" fontId="14" fillId="4" borderId="3" xfId="55" applyFont="1" applyFill="1"/>
    <xf numFmtId="0" fontId="17" fillId="4" borderId="3" xfId="55" applyFont="1" applyFill="1" applyAlignment="1">
      <alignment horizontal="left"/>
    </xf>
    <xf numFmtId="0" fontId="15" fillId="4" borderId="3" xfId="55" applyFont="1" applyFill="1" applyAlignment="1">
      <alignment horizontal="left"/>
    </xf>
    <xf numFmtId="0" fontId="17" fillId="4" borderId="3" xfId="55" applyFont="1" applyFill="1" applyAlignment="1">
      <alignment horizontal="left" vertical="center"/>
    </xf>
    <xf numFmtId="0" fontId="16" fillId="4" borderId="3" xfId="55" applyFont="1" applyFill="1" applyAlignment="1">
      <alignment horizontal="left"/>
    </xf>
    <xf numFmtId="0" fontId="14" fillId="4" borderId="3" xfId="55" applyFont="1" applyFill="1" applyAlignment="1">
      <alignment horizontal="left"/>
    </xf>
    <xf numFmtId="0" fontId="24" fillId="4" borderId="3" xfId="55" applyFont="1" applyFill="1" applyAlignment="1">
      <alignment horizontal="left"/>
    </xf>
    <xf numFmtId="1" fontId="21" fillId="4" borderId="3" xfId="55" applyNumberFormat="1" applyFont="1" applyFill="1" applyAlignment="1">
      <alignment horizontal="center" vertical="center"/>
    </xf>
    <xf numFmtId="4" fontId="21" fillId="4" borderId="3" xfId="55" applyNumberFormat="1" applyFont="1" applyFill="1" applyAlignment="1">
      <alignment horizontal="center" vertical="center"/>
    </xf>
    <xf numFmtId="4" fontId="14" fillId="4" borderId="3" xfId="55" applyNumberFormat="1" applyFont="1" applyFill="1" applyAlignment="1">
      <alignment horizontal="center" vertical="center"/>
    </xf>
    <xf numFmtId="0" fontId="24" fillId="4" borderId="6" xfId="55" applyFont="1" applyFill="1" applyBorder="1" applyAlignment="1">
      <alignment horizontal="left"/>
    </xf>
    <xf numFmtId="1" fontId="21" fillId="4" borderId="6" xfId="55" applyNumberFormat="1" applyFont="1" applyFill="1" applyBorder="1" applyAlignment="1">
      <alignment horizontal="center" vertical="center"/>
    </xf>
    <xf numFmtId="4" fontId="21" fillId="4" borderId="6" xfId="55" applyNumberFormat="1" applyFont="1" applyFill="1" applyBorder="1" applyAlignment="1">
      <alignment horizontal="center" vertical="center"/>
    </xf>
    <xf numFmtId="0" fontId="24" fillId="37" borderId="16" xfId="55" applyFont="1" applyFill="1" applyBorder="1" applyAlignment="1">
      <alignment horizontal="left"/>
    </xf>
    <xf numFmtId="1" fontId="21" fillId="4" borderId="16" xfId="55" applyNumberFormat="1" applyFont="1" applyFill="1" applyBorder="1" applyAlignment="1">
      <alignment horizontal="center" vertical="center"/>
    </xf>
    <xf numFmtId="4" fontId="21" fillId="4" borderId="16" xfId="55" applyNumberFormat="1" applyFont="1" applyFill="1" applyBorder="1" applyAlignment="1">
      <alignment horizontal="center" vertical="center"/>
    </xf>
    <xf numFmtId="4" fontId="14" fillId="4" borderId="16" xfId="55" applyNumberFormat="1" applyFont="1" applyFill="1" applyBorder="1" applyAlignment="1">
      <alignment horizontal="center" vertical="center"/>
    </xf>
    <xf numFmtId="0" fontId="24" fillId="37" borderId="3" xfId="55" applyFont="1" applyFill="1" applyAlignment="1">
      <alignment horizontal="left"/>
    </xf>
    <xf numFmtId="0" fontId="24" fillId="37" borderId="6" xfId="55" applyFont="1" applyFill="1" applyBorder="1" applyAlignment="1">
      <alignment horizontal="left"/>
    </xf>
    <xf numFmtId="0" fontId="24" fillId="37" borderId="3" xfId="55" applyFont="1" applyFill="1" applyAlignment="1">
      <alignment horizontal="left" vertical="center"/>
    </xf>
    <xf numFmtId="0" fontId="24" fillId="4" borderId="16" xfId="55" applyFont="1" applyFill="1" applyBorder="1" applyAlignment="1">
      <alignment horizontal="left"/>
    </xf>
    <xf numFmtId="49" fontId="21" fillId="4" borderId="16" xfId="55" applyNumberFormat="1" applyFont="1" applyFill="1" applyBorder="1" applyAlignment="1">
      <alignment horizontal="center" vertical="center"/>
    </xf>
    <xf numFmtId="0" fontId="21" fillId="4" borderId="16" xfId="55" applyFont="1" applyFill="1" applyBorder="1" applyAlignment="1">
      <alignment vertical="center" wrapText="1"/>
    </xf>
    <xf numFmtId="170" fontId="21" fillId="4" borderId="16" xfId="55" applyNumberFormat="1" applyFont="1" applyFill="1" applyBorder="1" applyAlignment="1">
      <alignment horizontal="right" vertical="center"/>
    </xf>
    <xf numFmtId="170" fontId="14" fillId="4" borderId="16" xfId="55" applyNumberFormat="1" applyFont="1" applyFill="1" applyBorder="1" applyAlignment="1">
      <alignment horizontal="right" vertical="center"/>
    </xf>
    <xf numFmtId="165" fontId="18" fillId="4" borderId="16" xfId="55" applyNumberFormat="1" applyFont="1" applyFill="1" applyBorder="1" applyAlignment="1">
      <alignment horizontal="right" vertical="center"/>
    </xf>
    <xf numFmtId="170" fontId="14" fillId="4" borderId="3" xfId="55" applyNumberFormat="1" applyFont="1" applyFill="1" applyAlignment="1">
      <alignment horizontal="right" vertical="center"/>
    </xf>
    <xf numFmtId="171" fontId="21" fillId="4" borderId="3" xfId="55" applyNumberFormat="1" applyFont="1" applyFill="1"/>
    <xf numFmtId="0" fontId="21" fillId="4" borderId="3" xfId="55" applyFont="1" applyFill="1" applyAlignment="1">
      <alignment horizontal="left"/>
    </xf>
    <xf numFmtId="0" fontId="21" fillId="4" borderId="6" xfId="55" applyFont="1" applyFill="1" applyBorder="1" applyAlignment="1">
      <alignment horizontal="left"/>
    </xf>
    <xf numFmtId="0" fontId="30" fillId="4" borderId="16" xfId="55" applyFont="1" applyFill="1" applyBorder="1"/>
    <xf numFmtId="0" fontId="14" fillId="4" borderId="16" xfId="55" applyFont="1" applyFill="1" applyBorder="1"/>
    <xf numFmtId="0" fontId="21" fillId="4" borderId="16" xfId="55" applyFont="1" applyFill="1" applyBorder="1"/>
    <xf numFmtId="0" fontId="30" fillId="4" borderId="3" xfId="56" applyFont="1" applyFill="1" applyAlignment="1">
      <alignment vertical="center"/>
    </xf>
    <xf numFmtId="0" fontId="21" fillId="4" borderId="3" xfId="55" applyFont="1" applyFill="1"/>
    <xf numFmtId="0" fontId="30" fillId="4" borderId="3" xfId="56" applyFont="1" applyFill="1"/>
    <xf numFmtId="0" fontId="17" fillId="4" borderId="3" xfId="55" applyFont="1" applyFill="1"/>
    <xf numFmtId="0" fontId="16" fillId="4" borderId="3" xfId="55" applyFont="1" applyFill="1"/>
    <xf numFmtId="0" fontId="14" fillId="4" borderId="3" xfId="55" applyFont="1" applyFill="1" applyAlignment="1">
      <alignment vertical="center"/>
    </xf>
    <xf numFmtId="2" fontId="16" fillId="4" borderId="3" xfId="55" applyNumberFormat="1" applyFont="1" applyFill="1" applyAlignment="1">
      <alignment vertical="center"/>
    </xf>
    <xf numFmtId="0" fontId="28" fillId="4" borderId="3" xfId="55" applyFont="1" applyFill="1" applyAlignment="1">
      <alignment vertical="center"/>
    </xf>
    <xf numFmtId="2" fontId="14" fillId="4" borderId="3" xfId="55" applyNumberFormat="1" applyFont="1" applyFill="1" applyAlignment="1">
      <alignment vertical="center"/>
    </xf>
    <xf numFmtId="165" fontId="21" fillId="4" borderId="3" xfId="3" applyNumberFormat="1" applyFont="1" applyFill="1" applyBorder="1" applyAlignment="1">
      <alignment horizontal="center" vertical="center"/>
    </xf>
    <xf numFmtId="2" fontId="14" fillId="4" borderId="6" xfId="55" applyNumberFormat="1" applyFont="1" applyFill="1" applyBorder="1" applyAlignment="1">
      <alignment vertical="center"/>
    </xf>
    <xf numFmtId="2" fontId="16" fillId="4" borderId="16" xfId="55" applyNumberFormat="1" applyFont="1" applyFill="1" applyBorder="1" applyAlignment="1">
      <alignment vertical="center"/>
    </xf>
    <xf numFmtId="165" fontId="21" fillId="4" borderId="16" xfId="3" applyNumberFormat="1" applyFont="1" applyFill="1" applyBorder="1" applyAlignment="1">
      <alignment horizontal="center" vertical="center"/>
    </xf>
    <xf numFmtId="4" fontId="21" fillId="4" borderId="0" xfId="0" applyNumberFormat="1" applyFont="1" applyFill="1" applyAlignment="1">
      <alignment vertical="center"/>
    </xf>
    <xf numFmtId="2" fontId="50" fillId="4" borderId="3" xfId="55" applyNumberFormat="1" applyFont="1" applyFill="1" applyAlignment="1">
      <alignment vertical="center"/>
    </xf>
    <xf numFmtId="165" fontId="18" fillId="4" borderId="3" xfId="55" applyNumberFormat="1" applyFont="1" applyFill="1" applyAlignment="1">
      <alignment horizontal="right" vertical="center"/>
    </xf>
    <xf numFmtId="2" fontId="14" fillId="4" borderId="3" xfId="55" applyNumberFormat="1" applyFont="1" applyFill="1" applyAlignment="1">
      <alignment horizontal="right" vertical="center"/>
    </xf>
    <xf numFmtId="2" fontId="14" fillId="4" borderId="6" xfId="55" applyNumberFormat="1" applyFont="1" applyFill="1" applyBorder="1" applyAlignment="1">
      <alignment horizontal="right" vertical="center"/>
    </xf>
    <xf numFmtId="2" fontId="16" fillId="4" borderId="16" xfId="55" applyNumberFormat="1" applyFont="1" applyFill="1" applyBorder="1" applyAlignment="1">
      <alignment horizontal="right" vertical="center"/>
    </xf>
    <xf numFmtId="0" fontId="14" fillId="4" borderId="3" xfId="55" applyFont="1" applyFill="1" applyAlignment="1">
      <alignment horizontal="left" vertical="center"/>
    </xf>
    <xf numFmtId="0" fontId="14" fillId="4" borderId="6" xfId="55" applyFont="1" applyFill="1" applyBorder="1" applyAlignment="1">
      <alignment horizontal="left" vertical="center"/>
    </xf>
    <xf numFmtId="0" fontId="30" fillId="4" borderId="3" xfId="56" applyFont="1" applyFill="1" applyAlignment="1">
      <alignment vertical="top"/>
    </xf>
    <xf numFmtId="0" fontId="50" fillId="4" borderId="3" xfId="55" applyFont="1" applyFill="1" applyAlignment="1">
      <alignment horizontal="left" vertical="center"/>
    </xf>
    <xf numFmtId="0" fontId="16" fillId="4" borderId="3" xfId="55" applyFont="1" applyFill="1" applyAlignment="1">
      <alignment horizontal="left" vertical="center"/>
    </xf>
    <xf numFmtId="4" fontId="21" fillId="4" borderId="6" xfId="0" applyNumberFormat="1" applyFont="1" applyFill="1" applyBorder="1" applyAlignment="1">
      <alignment vertical="center"/>
    </xf>
    <xf numFmtId="0" fontId="50" fillId="4" borderId="6" xfId="55" applyFont="1" applyFill="1" applyBorder="1" applyAlignment="1">
      <alignment horizontal="left" vertical="center"/>
    </xf>
    <xf numFmtId="37" fontId="27" fillId="3" borderId="3" xfId="58" applyFont="1" applyFill="1"/>
    <xf numFmtId="37" fontId="17" fillId="3" borderId="3" xfId="58" applyFont="1" applyFill="1" applyAlignment="1">
      <alignment vertical="center"/>
    </xf>
    <xf numFmtId="3" fontId="15" fillId="0" borderId="3" xfId="55" applyNumberFormat="1" applyFont="1" applyAlignment="1">
      <alignment horizontal="right" vertical="center"/>
    </xf>
    <xf numFmtId="37" fontId="17" fillId="3" borderId="3" xfId="58" applyFont="1" applyFill="1"/>
    <xf numFmtId="0" fontId="14" fillId="0" borderId="16" xfId="55" applyFont="1" applyBorder="1" applyAlignment="1">
      <alignment horizontal="center" vertical="center"/>
    </xf>
    <xf numFmtId="3" fontId="14" fillId="0" borderId="16" xfId="55" applyNumberFormat="1" applyFont="1" applyBorder="1" applyAlignment="1">
      <alignment horizontal="right" vertical="center"/>
    </xf>
    <xf numFmtId="3" fontId="14" fillId="0" borderId="16" xfId="55" quotePrefix="1" applyNumberFormat="1" applyFont="1" applyBorder="1" applyAlignment="1">
      <alignment horizontal="right" vertical="center"/>
    </xf>
    <xf numFmtId="0" fontId="14" fillId="0" borderId="3" xfId="55" applyFont="1" applyAlignment="1">
      <alignment horizontal="center" vertical="center"/>
    </xf>
    <xf numFmtId="3" fontId="14" fillId="0" borderId="3" xfId="55" applyNumberFormat="1" applyFont="1" applyAlignment="1">
      <alignment horizontal="right" vertical="center"/>
    </xf>
    <xf numFmtId="3" fontId="14" fillId="0" borderId="3" xfId="55" quotePrefix="1" applyNumberFormat="1" applyFont="1" applyAlignment="1">
      <alignment horizontal="right" vertical="center"/>
    </xf>
    <xf numFmtId="3" fontId="14" fillId="0" borderId="6" xfId="55" applyNumberFormat="1" applyFont="1" applyBorder="1" applyAlignment="1">
      <alignment horizontal="right" vertical="center"/>
    </xf>
    <xf numFmtId="3" fontId="21" fillId="0" borderId="3" xfId="55" applyNumberFormat="1" applyFont="1" applyAlignment="1">
      <alignment horizontal="right" vertical="center"/>
    </xf>
    <xf numFmtId="3" fontId="21" fillId="0" borderId="3" xfId="55" applyNumberFormat="1" applyFont="1" applyAlignment="1">
      <alignment vertical="center"/>
    </xf>
    <xf numFmtId="0" fontId="14" fillId="0" borderId="6" xfId="55" applyFont="1" applyBorder="1" applyAlignment="1">
      <alignment horizontal="center" vertical="center"/>
    </xf>
    <xf numFmtId="3" fontId="21" fillId="0" borderId="6" xfId="55" applyNumberFormat="1" applyFont="1" applyBorder="1" applyAlignment="1">
      <alignment horizontal="right" vertical="center"/>
    </xf>
    <xf numFmtId="0" fontId="19" fillId="0" borderId="3" xfId="55" applyFont="1" applyAlignment="1">
      <alignment horizontal="left" vertical="center"/>
    </xf>
    <xf numFmtId="1" fontId="14" fillId="0" borderId="3" xfId="55" quotePrefix="1" applyNumberFormat="1" applyFont="1" applyAlignment="1">
      <alignment horizontal="right" vertical="center"/>
    </xf>
    <xf numFmtId="3" fontId="14" fillId="0" borderId="6" xfId="55" quotePrefix="1" applyNumberFormat="1" applyFont="1" applyBorder="1" applyAlignment="1">
      <alignment horizontal="right" vertical="center"/>
    </xf>
    <xf numFmtId="0" fontId="14" fillId="3" borderId="3" xfId="55" applyFont="1" applyFill="1" applyAlignment="1">
      <alignment horizontal="center"/>
    </xf>
    <xf numFmtId="167" fontId="14" fillId="3" borderId="3" xfId="55" applyNumberFormat="1" applyFont="1" applyFill="1"/>
    <xf numFmtId="3" fontId="14" fillId="3" borderId="3" xfId="55" applyNumberFormat="1" applyFont="1" applyFill="1" applyAlignment="1">
      <alignment horizontal="right"/>
    </xf>
    <xf numFmtId="3" fontId="14" fillId="3" borderId="3" xfId="55" quotePrefix="1" applyNumberFormat="1" applyFont="1" applyFill="1" applyAlignment="1">
      <alignment horizontal="right"/>
    </xf>
    <xf numFmtId="3" fontId="14" fillId="3" borderId="3" xfId="55" applyNumberFormat="1" applyFont="1" applyFill="1" applyAlignment="1">
      <alignment horizontal="right" vertical="center"/>
    </xf>
    <xf numFmtId="3" fontId="14" fillId="3" borderId="3" xfId="55" quotePrefix="1" applyNumberFormat="1" applyFont="1" applyFill="1" applyAlignment="1">
      <alignment horizontal="right" vertical="center"/>
    </xf>
    <xf numFmtId="168" fontId="14" fillId="0" borderId="3" xfId="1" applyFont="1" applyAlignment="1">
      <alignment horizontal="left"/>
    </xf>
    <xf numFmtId="0" fontId="14" fillId="0" borderId="3" xfId="55" applyFont="1"/>
    <xf numFmtId="0" fontId="19" fillId="2" borderId="0" xfId="0" applyFont="1" applyFill="1" applyAlignment="1">
      <alignment vertical="center"/>
    </xf>
    <xf numFmtId="37" fontId="16" fillId="2" borderId="0" xfId="0" applyNumberFormat="1" applyFont="1" applyFill="1" applyAlignment="1">
      <alignment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178" fontId="14" fillId="4" borderId="3" xfId="0" applyNumberFormat="1" applyFont="1" applyFill="1" applyBorder="1" applyAlignment="1">
      <alignment horizontal="right" vertical="center"/>
    </xf>
    <xf numFmtId="178" fontId="14" fillId="4" borderId="3" xfId="4" applyNumberFormat="1" applyFont="1" applyFill="1" applyAlignment="1">
      <alignment horizontal="right" vertical="center"/>
    </xf>
    <xf numFmtId="178" fontId="14" fillId="4" borderId="3" xfId="4" applyNumberFormat="1" applyFont="1" applyFill="1" applyAlignment="1">
      <alignment vertical="center"/>
    </xf>
    <xf numFmtId="0" fontId="14" fillId="2" borderId="23" xfId="0" applyFont="1" applyFill="1" applyBorder="1" applyAlignment="1">
      <alignment horizontal="center" vertical="center"/>
    </xf>
    <xf numFmtId="178" fontId="14" fillId="36" borderId="2" xfId="0" applyNumberFormat="1" applyFont="1" applyFill="1" applyBorder="1" applyAlignment="1">
      <alignment horizontal="right" vertical="center"/>
    </xf>
    <xf numFmtId="178" fontId="14" fillId="4" borderId="2" xfId="0" applyNumberFormat="1" applyFont="1" applyFill="1" applyBorder="1" applyAlignment="1">
      <alignment horizontal="right" vertical="center"/>
    </xf>
    <xf numFmtId="178" fontId="14" fillId="36" borderId="3" xfId="0" applyNumberFormat="1" applyFont="1" applyFill="1" applyBorder="1" applyAlignment="1">
      <alignment horizontal="right" vertical="center"/>
    </xf>
    <xf numFmtId="178" fontId="14" fillId="4" borderId="3" xfId="0" applyNumberFormat="1" applyFont="1" applyFill="1" applyBorder="1" applyAlignment="1">
      <alignment vertical="center"/>
    </xf>
    <xf numFmtId="178" fontId="14" fillId="4" borderId="23" xfId="0" applyNumberFormat="1" applyFont="1" applyFill="1" applyBorder="1" applyAlignment="1">
      <alignment horizontal="right" vertical="center"/>
    </xf>
    <xf numFmtId="178" fontId="14" fillId="4" borderId="23" xfId="0" applyNumberFormat="1" applyFont="1" applyFill="1" applyBorder="1" applyAlignment="1">
      <alignment vertical="center"/>
    </xf>
    <xf numFmtId="178" fontId="14" fillId="36" borderId="23" xfId="0" applyNumberFormat="1" applyFont="1" applyFill="1" applyBorder="1" applyAlignment="1">
      <alignment horizontal="right" vertical="center"/>
    </xf>
    <xf numFmtId="0" fontId="18" fillId="36" borderId="0" xfId="0" applyFont="1" applyFill="1" applyAlignment="1">
      <alignment vertical="center"/>
    </xf>
    <xf numFmtId="37" fontId="18" fillId="36" borderId="0" xfId="0" applyNumberFormat="1" applyFont="1" applyFill="1" applyAlignment="1">
      <alignment vertical="center"/>
    </xf>
    <xf numFmtId="0" fontId="30" fillId="4" borderId="3" xfId="59" applyFont="1" applyFill="1" applyAlignment="1">
      <alignment vertical="center"/>
    </xf>
    <xf numFmtId="0" fontId="18" fillId="4" borderId="0" xfId="0" applyFont="1" applyFill="1"/>
    <xf numFmtId="0" fontId="30" fillId="4" borderId="3" xfId="59" applyFont="1" applyFill="1"/>
    <xf numFmtId="0" fontId="28" fillId="4" borderId="0" xfId="0" applyFont="1" applyFill="1"/>
    <xf numFmtId="0" fontId="18" fillId="36" borderId="0" xfId="0" applyFont="1" applyFill="1"/>
    <xf numFmtId="176" fontId="21" fillId="4" borderId="3" xfId="55" applyNumberFormat="1" applyFont="1" applyFill="1" applyAlignment="1">
      <alignment horizontal="right" vertical="center"/>
    </xf>
    <xf numFmtId="176" fontId="21" fillId="37" borderId="3" xfId="55" applyNumberFormat="1" applyFont="1" applyFill="1" applyAlignment="1">
      <alignment horizontal="right" vertical="center"/>
    </xf>
    <xf numFmtId="176" fontId="14" fillId="37" borderId="3" xfId="55" applyNumberFormat="1" applyFont="1" applyFill="1" applyAlignment="1">
      <alignment horizontal="right" vertical="center"/>
    </xf>
    <xf numFmtId="176" fontId="21" fillId="37" borderId="6" xfId="55" applyNumberFormat="1" applyFont="1" applyFill="1" applyBorder="1" applyAlignment="1">
      <alignment horizontal="right" vertical="center"/>
    </xf>
    <xf numFmtId="176" fontId="21" fillId="4" borderId="3" xfId="55" applyNumberFormat="1" applyFont="1" applyFill="1" applyAlignment="1">
      <alignment vertical="center"/>
    </xf>
    <xf numFmtId="176" fontId="14" fillId="4" borderId="3" xfId="55" applyNumberFormat="1" applyFont="1" applyFill="1" applyAlignment="1">
      <alignment horizontal="right" vertical="center"/>
    </xf>
    <xf numFmtId="176" fontId="14" fillId="37" borderId="3" xfId="55" applyNumberFormat="1" applyFont="1" applyFill="1" applyAlignment="1">
      <alignment vertical="center"/>
    </xf>
    <xf numFmtId="176" fontId="21" fillId="4" borderId="3" xfId="55" applyNumberFormat="1" applyFont="1" applyFill="1" applyAlignment="1">
      <alignment horizontal="center" vertical="center"/>
    </xf>
    <xf numFmtId="176" fontId="14" fillId="37" borderId="3" xfId="55" applyNumberFormat="1" applyFont="1" applyFill="1" applyAlignment="1">
      <alignment horizontal="center" vertical="center"/>
    </xf>
    <xf numFmtId="0" fontId="16" fillId="4" borderId="6" xfId="55" applyFont="1" applyFill="1" applyBorder="1" applyAlignment="1">
      <alignment horizontal="left"/>
    </xf>
    <xf numFmtId="1" fontId="14" fillId="4" borderId="6" xfId="55" applyNumberFormat="1" applyFont="1" applyFill="1" applyBorder="1" applyAlignment="1">
      <alignment horizontal="center" vertical="center"/>
    </xf>
    <xf numFmtId="176" fontId="14" fillId="37" borderId="6" xfId="55" applyNumberFormat="1" applyFont="1" applyFill="1" applyBorder="1" applyAlignment="1">
      <alignment vertical="center"/>
    </xf>
    <xf numFmtId="176" fontId="21" fillId="37" borderId="6" xfId="55" applyNumberFormat="1" applyFont="1" applyFill="1" applyBorder="1" applyAlignment="1">
      <alignment horizontal="center" vertical="center"/>
    </xf>
    <xf numFmtId="176" fontId="14" fillId="37" borderId="6" xfId="55" applyNumberFormat="1" applyFont="1" applyFill="1" applyBorder="1" applyAlignment="1">
      <alignment horizontal="right" vertical="center"/>
    </xf>
    <xf numFmtId="176" fontId="21" fillId="4" borderId="6" xfId="55" applyNumberFormat="1" applyFont="1" applyFill="1" applyBorder="1" applyAlignment="1">
      <alignment horizontal="right" vertical="center"/>
    </xf>
    <xf numFmtId="0" fontId="16" fillId="37" borderId="3" xfId="55" applyFont="1" applyFill="1" applyAlignment="1">
      <alignment horizontal="left"/>
    </xf>
    <xf numFmtId="176" fontId="14" fillId="4" borderId="3" xfId="55" applyNumberFormat="1" applyFont="1" applyFill="1" applyAlignment="1">
      <alignment horizontal="center" vertical="center"/>
    </xf>
    <xf numFmtId="0" fontId="16" fillId="37" borderId="6" xfId="55" applyFont="1" applyFill="1" applyBorder="1" applyAlignment="1">
      <alignment horizontal="left"/>
    </xf>
    <xf numFmtId="176" fontId="21" fillId="4" borderId="6" xfId="55" applyNumberFormat="1" applyFont="1" applyFill="1" applyBorder="1" applyAlignment="1">
      <alignment vertical="center"/>
    </xf>
    <xf numFmtId="176" fontId="14" fillId="4" borderId="6" xfId="55" applyNumberFormat="1" applyFont="1" applyFill="1" applyBorder="1" applyAlignment="1">
      <alignment horizontal="right" vertical="center"/>
    </xf>
    <xf numFmtId="176" fontId="21" fillId="37" borderId="3" xfId="55" applyNumberFormat="1" applyFont="1" applyFill="1" applyAlignment="1">
      <alignment horizontal="center" vertical="center"/>
    </xf>
    <xf numFmtId="176" fontId="14" fillId="37" borderId="6" xfId="55" applyNumberFormat="1" applyFont="1" applyFill="1" applyBorder="1" applyAlignment="1">
      <alignment horizontal="center" vertical="center"/>
    </xf>
    <xf numFmtId="170" fontId="21" fillId="4" borderId="3" xfId="55" applyNumberFormat="1" applyFont="1" applyFill="1" applyAlignment="1">
      <alignment horizontal="right" vertical="center"/>
    </xf>
    <xf numFmtId="171" fontId="14" fillId="4" borderId="3" xfId="55" applyNumberFormat="1" applyFont="1" applyFill="1"/>
    <xf numFmtId="176" fontId="14" fillId="4" borderId="3" xfId="55" applyNumberFormat="1" applyFont="1" applyFill="1" applyAlignment="1">
      <alignment vertical="center"/>
    </xf>
    <xf numFmtId="0" fontId="14" fillId="4" borderId="6" xfId="55" applyFont="1" applyFill="1" applyBorder="1" applyAlignment="1">
      <alignment horizontal="left"/>
    </xf>
    <xf numFmtId="176" fontId="21" fillId="4" borderId="6" xfId="55" applyNumberFormat="1" applyFont="1" applyFill="1" applyBorder="1" applyAlignment="1">
      <alignment horizontal="center" vertical="center"/>
    </xf>
    <xf numFmtId="4" fontId="14" fillId="4" borderId="6" xfId="55" applyNumberFormat="1" applyFont="1" applyFill="1" applyBorder="1" applyAlignment="1">
      <alignment horizontal="center" vertical="center"/>
    </xf>
    <xf numFmtId="176" fontId="21" fillId="37" borderId="3" xfId="55" applyNumberFormat="1" applyFont="1" applyFill="1" applyAlignment="1">
      <alignment vertical="center"/>
    </xf>
    <xf numFmtId="2" fontId="21" fillId="4" borderId="3" xfId="55" applyNumberFormat="1" applyFont="1" applyFill="1" applyAlignment="1">
      <alignment horizontal="center" vertical="center"/>
    </xf>
    <xf numFmtId="0" fontId="30" fillId="4" borderId="3" xfId="55" applyFont="1" applyFill="1"/>
    <xf numFmtId="169" fontId="21" fillId="4" borderId="3" xfId="55" applyNumberFormat="1" applyFont="1" applyFill="1"/>
    <xf numFmtId="169" fontId="14" fillId="4" borderId="3" xfId="55" applyNumberFormat="1" applyFont="1" applyFill="1"/>
    <xf numFmtId="168" fontId="30" fillId="4" borderId="3" xfId="1" applyFont="1" applyFill="1" applyAlignment="1">
      <alignment horizontal="left" vertical="center"/>
    </xf>
    <xf numFmtId="169" fontId="21" fillId="4" borderId="3" xfId="1" applyNumberFormat="1" applyFont="1" applyFill="1" applyAlignment="1">
      <alignment horizontal="left" vertical="center"/>
    </xf>
    <xf numFmtId="169" fontId="14" fillId="4" borderId="3" xfId="1" applyNumberFormat="1" applyFont="1" applyFill="1" applyAlignment="1">
      <alignment horizontal="left" vertical="center"/>
    </xf>
    <xf numFmtId="0" fontId="13" fillId="4" borderId="3" xfId="55" applyFont="1" applyFill="1"/>
    <xf numFmtId="0" fontId="16" fillId="37" borderId="6" xfId="55" applyFont="1" applyFill="1" applyBorder="1" applyAlignment="1">
      <alignment horizontal="left" vertical="center"/>
    </xf>
    <xf numFmtId="0" fontId="16" fillId="37" borderId="3" xfId="55" applyFont="1" applyFill="1" applyAlignment="1">
      <alignment horizontal="left" vertical="center"/>
    </xf>
    <xf numFmtId="49" fontId="14" fillId="4" borderId="3" xfId="55" applyNumberFormat="1" applyFont="1" applyFill="1" applyAlignment="1">
      <alignment horizontal="center" vertical="center"/>
    </xf>
    <xf numFmtId="0" fontId="14" fillId="4" borderId="3" xfId="55" applyFont="1" applyFill="1" applyAlignment="1">
      <alignment vertical="center" wrapText="1"/>
    </xf>
    <xf numFmtId="169" fontId="21" fillId="4" borderId="3" xfId="55" applyNumberFormat="1" applyFont="1" applyFill="1" applyAlignment="1">
      <alignment horizontal="right" vertical="center"/>
    </xf>
    <xf numFmtId="169" fontId="14" fillId="4" borderId="3" xfId="55" applyNumberFormat="1" applyFont="1" applyFill="1" applyAlignment="1">
      <alignment horizontal="right" vertical="center"/>
    </xf>
    <xf numFmtId="169" fontId="14" fillId="4" borderId="3" xfId="55" applyNumberFormat="1" applyFont="1" applyFill="1" applyAlignment="1">
      <alignment horizontal="center" vertical="center"/>
    </xf>
    <xf numFmtId="169" fontId="14" fillId="4" borderId="6" xfId="55" applyNumberFormat="1" applyFont="1" applyFill="1" applyBorder="1" applyAlignment="1">
      <alignment horizontal="right" vertical="center"/>
    </xf>
    <xf numFmtId="169" fontId="21" fillId="4" borderId="6" xfId="55" applyNumberFormat="1" applyFont="1" applyFill="1" applyBorder="1" applyAlignment="1">
      <alignment horizontal="center" vertical="center"/>
    </xf>
    <xf numFmtId="169" fontId="21" fillId="4" borderId="6" xfId="55" applyNumberFormat="1" applyFont="1" applyFill="1" applyBorder="1" applyAlignment="1">
      <alignment horizontal="right" vertical="center"/>
    </xf>
    <xf numFmtId="169" fontId="14" fillId="37" borderId="3" xfId="55" applyNumberFormat="1" applyFont="1" applyFill="1" applyAlignment="1">
      <alignment horizontal="right" vertical="center"/>
    </xf>
    <xf numFmtId="169" fontId="21" fillId="37" borderId="3" xfId="55" applyNumberFormat="1" applyFont="1" applyFill="1" applyAlignment="1">
      <alignment horizontal="right" vertical="center"/>
    </xf>
    <xf numFmtId="169" fontId="21" fillId="37" borderId="3" xfId="55" applyNumberFormat="1" applyFont="1" applyFill="1" applyAlignment="1">
      <alignment horizontal="center" vertical="center"/>
    </xf>
    <xf numFmtId="169" fontId="21" fillId="37" borderId="6" xfId="55" applyNumberFormat="1" applyFont="1" applyFill="1" applyBorder="1" applyAlignment="1">
      <alignment horizontal="right" vertical="center"/>
    </xf>
    <xf numFmtId="0" fontId="18" fillId="4" borderId="3" xfId="55" applyFont="1" applyFill="1"/>
    <xf numFmtId="169" fontId="18" fillId="4" borderId="3" xfId="55" applyNumberFormat="1" applyFont="1" applyFill="1"/>
    <xf numFmtId="168" fontId="18" fillId="4" borderId="3" xfId="1" applyFont="1" applyFill="1" applyAlignment="1">
      <alignment horizontal="left" vertical="center"/>
    </xf>
    <xf numFmtId="169" fontId="18" fillId="4" borderId="3" xfId="1" applyNumberFormat="1" applyFont="1" applyFill="1" applyAlignment="1">
      <alignment horizontal="left" vertical="center"/>
    </xf>
    <xf numFmtId="167" fontId="22" fillId="4" borderId="3" xfId="55" applyNumberFormat="1" applyFont="1" applyFill="1"/>
    <xf numFmtId="0" fontId="16" fillId="4" borderId="6" xfId="55" applyFont="1" applyFill="1" applyBorder="1" applyAlignment="1">
      <alignment horizontal="left" vertical="center"/>
    </xf>
    <xf numFmtId="165" fontId="14" fillId="4" borderId="3" xfId="55" applyNumberFormat="1" applyFont="1" applyFill="1" applyAlignment="1">
      <alignment horizontal="right" vertical="center"/>
    </xf>
    <xf numFmtId="169" fontId="51" fillId="4" borderId="3" xfId="55" applyNumberFormat="1" applyFont="1" applyFill="1" applyAlignment="1">
      <alignment horizontal="center" vertical="center"/>
    </xf>
    <xf numFmtId="167" fontId="16" fillId="4" borderId="3" xfId="55" applyNumberFormat="1" applyFont="1" applyFill="1" applyAlignment="1">
      <alignment vertical="center"/>
    </xf>
    <xf numFmtId="175" fontId="14" fillId="4" borderId="3" xfId="3" applyNumberFormat="1" applyFont="1" applyFill="1" applyBorder="1" applyAlignment="1">
      <alignment horizontal="center" vertical="center"/>
    </xf>
    <xf numFmtId="172" fontId="21" fillId="4" borderId="3" xfId="55" applyNumberFormat="1" applyFont="1" applyFill="1" applyAlignment="1">
      <alignment horizontal="center" vertical="center"/>
    </xf>
    <xf numFmtId="165" fontId="21" fillId="4" borderId="3" xfId="3" applyNumberFormat="1" applyFont="1" applyFill="1" applyBorder="1" applyAlignment="1">
      <alignment horizontal="right" vertical="center"/>
    </xf>
    <xf numFmtId="165" fontId="21" fillId="4" borderId="6" xfId="3" applyNumberFormat="1" applyFont="1" applyFill="1" applyBorder="1" applyAlignment="1">
      <alignment horizontal="right" vertical="center"/>
    </xf>
    <xf numFmtId="0" fontId="22" fillId="0" borderId="3" xfId="60" applyFont="1"/>
    <xf numFmtId="0" fontId="21" fillId="0" borderId="3" xfId="60" applyFont="1"/>
    <xf numFmtId="0" fontId="26" fillId="0" borderId="3" xfId="60" applyFont="1"/>
    <xf numFmtId="0" fontId="52" fillId="0" borderId="3" xfId="60"/>
    <xf numFmtId="0" fontId="23" fillId="0" borderId="3" xfId="60" applyFont="1"/>
    <xf numFmtId="0" fontId="24" fillId="0" borderId="3" xfId="60" applyFont="1" applyAlignment="1">
      <alignment horizontal="center"/>
    </xf>
    <xf numFmtId="0" fontId="21" fillId="0" borderId="25" xfId="60" applyFont="1" applyBorder="1"/>
    <xf numFmtId="0" fontId="21" fillId="0" borderId="6" xfId="60" applyFont="1" applyBorder="1" applyAlignment="1">
      <alignment horizontal="center" wrapText="1"/>
    </xf>
    <xf numFmtId="0" fontId="21" fillId="0" borderId="25" xfId="60" applyFont="1" applyBorder="1" applyAlignment="1">
      <alignment horizontal="center" wrapText="1"/>
    </xf>
    <xf numFmtId="0" fontId="21" fillId="0" borderId="26" xfId="60" applyFont="1" applyBorder="1"/>
    <xf numFmtId="0" fontId="21" fillId="0" borderId="3" xfId="60" applyFont="1" applyAlignment="1">
      <alignment vertical="center"/>
    </xf>
    <xf numFmtId="0" fontId="50" fillId="0" borderId="3" xfId="60" applyFont="1" applyAlignment="1">
      <alignment vertical="center"/>
    </xf>
    <xf numFmtId="0" fontId="55" fillId="0" borderId="3" xfId="60" applyFont="1"/>
    <xf numFmtId="0" fontId="28" fillId="0" borderId="3" xfId="60" applyFont="1"/>
    <xf numFmtId="0" fontId="50" fillId="0" borderId="3" xfId="60" applyFont="1"/>
    <xf numFmtId="0" fontId="18" fillId="3" borderId="3" xfId="55" applyFont="1" applyFill="1" applyAlignment="1">
      <alignment horizontal="left" vertical="center"/>
    </xf>
    <xf numFmtId="0" fontId="28" fillId="4" borderId="6" xfId="0" applyFont="1" applyFill="1" applyBorder="1"/>
    <xf numFmtId="0" fontId="28" fillId="4" borderId="3" xfId="0" applyFont="1" applyFill="1" applyBorder="1"/>
    <xf numFmtId="0" fontId="28" fillId="0" borderId="0" xfId="0" applyFont="1"/>
    <xf numFmtId="177" fontId="16" fillId="38" borderId="17" xfId="55" applyNumberFormat="1" applyFont="1" applyFill="1" applyBorder="1" applyAlignment="1">
      <alignment horizontal="center" vertical="center"/>
    </xf>
    <xf numFmtId="177" fontId="16" fillId="38" borderId="21" xfId="55" applyNumberFormat="1" applyFont="1" applyFill="1" applyBorder="1" applyAlignment="1">
      <alignment horizontal="center" vertical="center"/>
    </xf>
    <xf numFmtId="177" fontId="16" fillId="38" borderId="5" xfId="55" applyNumberFormat="1" applyFont="1" applyFill="1" applyBorder="1" applyAlignment="1">
      <alignment horizontal="center" vertical="center"/>
    </xf>
    <xf numFmtId="177" fontId="16" fillId="38" borderId="22" xfId="55" applyNumberFormat="1" applyFont="1" applyFill="1" applyBorder="1" applyAlignment="1">
      <alignment horizontal="center" vertical="center"/>
    </xf>
    <xf numFmtId="0" fontId="16" fillId="39" borderId="16" xfId="55" applyFont="1" applyFill="1" applyBorder="1" applyAlignment="1">
      <alignment horizontal="center" vertical="center"/>
    </xf>
    <xf numFmtId="3" fontId="16" fillId="39" borderId="3" xfId="55" applyNumberFormat="1" applyFont="1" applyFill="1" applyAlignment="1">
      <alignment vertical="center"/>
    </xf>
    <xf numFmtId="3" fontId="16" fillId="39" borderId="16" xfId="55" applyNumberFormat="1" applyFont="1" applyFill="1" applyBorder="1" applyAlignment="1">
      <alignment vertical="center"/>
    </xf>
    <xf numFmtId="0" fontId="16" fillId="39" borderId="3" xfId="55" applyFont="1" applyFill="1" applyAlignment="1">
      <alignment horizontal="center" vertical="center"/>
    </xf>
    <xf numFmtId="3" fontId="16" fillId="39" borderId="6" xfId="55" applyNumberFormat="1" applyFont="1" applyFill="1" applyBorder="1" applyAlignment="1">
      <alignment vertical="center"/>
    </xf>
    <xf numFmtId="0" fontId="16" fillId="40" borderId="1" xfId="0" applyFont="1" applyFill="1" applyBorder="1" applyAlignment="1">
      <alignment horizontal="center" vertical="center"/>
    </xf>
    <xf numFmtId="177" fontId="16" fillId="40" borderId="1" xfId="0" applyNumberFormat="1" applyFont="1" applyFill="1" applyBorder="1" applyAlignment="1">
      <alignment horizontal="center" vertical="center"/>
    </xf>
    <xf numFmtId="178" fontId="16" fillId="41" borderId="3" xfId="0" applyNumberFormat="1" applyFont="1" applyFill="1" applyBorder="1" applyAlignment="1">
      <alignment vertical="center"/>
    </xf>
    <xf numFmtId="178" fontId="16" fillId="41" borderId="23" xfId="0" applyNumberFormat="1" applyFont="1" applyFill="1" applyBorder="1" applyAlignment="1">
      <alignment vertical="center"/>
    </xf>
    <xf numFmtId="0" fontId="16" fillId="38" borderId="5" xfId="55" applyFont="1" applyFill="1" applyBorder="1" applyAlignment="1">
      <alignment horizontal="center" vertical="center"/>
    </xf>
    <xf numFmtId="0" fontId="24" fillId="38" borderId="5" xfId="55" applyFont="1" applyFill="1" applyBorder="1" applyAlignment="1">
      <alignment horizontal="center" vertical="center"/>
    </xf>
    <xf numFmtId="0" fontId="24" fillId="0" borderId="3" xfId="55" applyFont="1" applyAlignment="1">
      <alignment horizontal="center" vertical="center"/>
    </xf>
    <xf numFmtId="0" fontId="14" fillId="4" borderId="16" xfId="55" applyFont="1" applyFill="1" applyBorder="1" applyAlignment="1">
      <alignment vertical="center"/>
    </xf>
    <xf numFmtId="0" fontId="50" fillId="4" borderId="3" xfId="55" applyFont="1" applyFill="1" applyAlignment="1">
      <alignment vertical="center"/>
    </xf>
    <xf numFmtId="0" fontId="28" fillId="4" borderId="0" xfId="0" applyFont="1" applyFill="1" applyAlignment="1">
      <alignment vertical="center"/>
    </xf>
    <xf numFmtId="0" fontId="30" fillId="4" borderId="0" xfId="0" applyFont="1" applyFill="1"/>
    <xf numFmtId="0" fontId="16" fillId="39" borderId="3" xfId="55" applyFont="1" applyFill="1" applyAlignment="1">
      <alignment horizontal="left" vertical="center"/>
    </xf>
    <xf numFmtId="0" fontId="16" fillId="39" borderId="16" xfId="55" applyFont="1" applyFill="1" applyBorder="1" applyAlignment="1">
      <alignment horizontal="left" vertical="center"/>
    </xf>
    <xf numFmtId="165" fontId="18" fillId="4" borderId="3" xfId="55" applyNumberFormat="1" applyFont="1" applyFill="1" applyAlignment="1">
      <alignment horizontal="right" vertical="top"/>
    </xf>
    <xf numFmtId="49" fontId="16" fillId="38" borderId="5" xfId="55" applyNumberFormat="1" applyFont="1" applyFill="1" applyBorder="1" applyAlignment="1">
      <alignment horizontal="center" vertical="center"/>
    </xf>
    <xf numFmtId="167" fontId="16" fillId="38" borderId="5" xfId="55" applyNumberFormat="1" applyFont="1" applyFill="1" applyBorder="1" applyAlignment="1">
      <alignment horizontal="center" vertical="center"/>
    </xf>
    <xf numFmtId="167" fontId="16" fillId="0" borderId="3" xfId="55" applyNumberFormat="1" applyFont="1" applyAlignment="1">
      <alignment horizontal="center" vertical="center" wrapText="1"/>
    </xf>
    <xf numFmtId="49" fontId="16" fillId="0" borderId="3" xfId="55" applyNumberFormat="1" applyFont="1" applyAlignment="1">
      <alignment horizontal="center" vertical="center"/>
    </xf>
    <xf numFmtId="167" fontId="16" fillId="0" borderId="3" xfId="55" applyNumberFormat="1" applyFont="1" applyAlignment="1">
      <alignment horizontal="center" vertical="center"/>
    </xf>
    <xf numFmtId="0" fontId="30" fillId="4" borderId="16" xfId="55" applyFont="1" applyFill="1" applyBorder="1" applyAlignment="1">
      <alignment horizontal="right" vertical="top"/>
    </xf>
    <xf numFmtId="179" fontId="16" fillId="4" borderId="3" xfId="55" applyNumberFormat="1" applyFont="1" applyFill="1" applyAlignment="1">
      <alignment horizontal="left"/>
    </xf>
    <xf numFmtId="167" fontId="17" fillId="4" borderId="3" xfId="55" applyNumberFormat="1" applyFont="1" applyFill="1" applyAlignment="1">
      <alignment vertical="center"/>
    </xf>
    <xf numFmtId="167" fontId="14" fillId="4" borderId="3" xfId="55" applyNumberFormat="1" applyFont="1" applyFill="1" applyAlignment="1">
      <alignment vertical="center"/>
    </xf>
    <xf numFmtId="171" fontId="21" fillId="4" borderId="3" xfId="3" applyNumberFormat="1" applyFont="1" applyFill="1" applyBorder="1" applyAlignment="1">
      <alignment horizontal="center" vertical="center"/>
    </xf>
    <xf numFmtId="2" fontId="16" fillId="4" borderId="3" xfId="55" applyNumberFormat="1" applyFont="1" applyFill="1" applyAlignment="1">
      <alignment horizontal="center" vertical="center"/>
    </xf>
    <xf numFmtId="2" fontId="16" fillId="4" borderId="3" xfId="55" applyNumberFormat="1" applyFont="1" applyFill="1" applyAlignment="1">
      <alignment horizontal="right" vertical="center"/>
    </xf>
    <xf numFmtId="0" fontId="16" fillId="4" borderId="16" xfId="55" applyFont="1" applyFill="1" applyBorder="1" applyAlignment="1">
      <alignment vertical="center"/>
    </xf>
    <xf numFmtId="0" fontId="21" fillId="4" borderId="16" xfId="55" applyFont="1" applyFill="1" applyBorder="1" applyAlignment="1">
      <alignment vertical="center"/>
    </xf>
    <xf numFmtId="0" fontId="21" fillId="4" borderId="3" xfId="55" applyFont="1" applyFill="1" applyAlignment="1">
      <alignment vertical="center"/>
    </xf>
    <xf numFmtId="171" fontId="21" fillId="4" borderId="6" xfId="3" applyNumberFormat="1" applyFont="1" applyFill="1" applyBorder="1" applyAlignment="1">
      <alignment horizontal="center" vertical="center"/>
    </xf>
    <xf numFmtId="172" fontId="14" fillId="4" borderId="3" xfId="55" applyNumberFormat="1" applyFont="1" applyFill="1" applyAlignment="1">
      <alignment vertical="center"/>
    </xf>
    <xf numFmtId="172" fontId="14" fillId="4" borderId="6" xfId="55" applyNumberFormat="1" applyFont="1" applyFill="1" applyBorder="1" applyAlignment="1">
      <alignment vertical="center"/>
    </xf>
    <xf numFmtId="173" fontId="21" fillId="4" borderId="0" xfId="0" applyNumberFormat="1" applyFont="1" applyFill="1" applyAlignment="1">
      <alignment horizontal="right" vertical="center"/>
    </xf>
    <xf numFmtId="173" fontId="21" fillId="4" borderId="3" xfId="0" applyNumberFormat="1" applyFont="1" applyFill="1" applyBorder="1" applyAlignment="1">
      <alignment horizontal="right" vertical="center"/>
    </xf>
    <xf numFmtId="173" fontId="21" fillId="4" borderId="3" xfId="3" applyNumberFormat="1" applyFont="1" applyFill="1" applyBorder="1" applyAlignment="1">
      <alignment horizontal="right" vertical="center"/>
    </xf>
    <xf numFmtId="173" fontId="21" fillId="4" borderId="6" xfId="0" applyNumberFormat="1" applyFont="1" applyFill="1" applyBorder="1" applyAlignment="1">
      <alignment horizontal="right" vertical="center"/>
    </xf>
    <xf numFmtId="2" fontId="21" fillId="4" borderId="3" xfId="55" applyNumberFormat="1" applyFont="1" applyFill="1" applyAlignment="1">
      <alignment vertical="center"/>
    </xf>
    <xf numFmtId="0" fontId="14" fillId="4" borderId="3" xfId="55" applyFont="1" applyFill="1" applyAlignment="1">
      <alignment horizontal="left" vertical="center" indent="1"/>
    </xf>
    <xf numFmtId="0" fontId="21" fillId="4" borderId="3" xfId="2" applyFont="1" applyFill="1" applyAlignment="1">
      <alignment horizontal="left" vertical="center" indent="1"/>
    </xf>
    <xf numFmtId="0" fontId="14" fillId="4" borderId="6" xfId="55" applyFont="1" applyFill="1" applyBorder="1" applyAlignment="1">
      <alignment horizontal="left" vertical="center" indent="1"/>
    </xf>
    <xf numFmtId="172" fontId="21" fillId="4" borderId="3" xfId="55" applyNumberFormat="1" applyFont="1" applyFill="1" applyAlignment="1">
      <alignment vertical="center"/>
    </xf>
    <xf numFmtId="2" fontId="21" fillId="4" borderId="6" xfId="55" applyNumberFormat="1" applyFont="1" applyFill="1" applyBorder="1" applyAlignment="1">
      <alignment vertical="center"/>
    </xf>
    <xf numFmtId="0" fontId="28" fillId="4" borderId="3" xfId="0" applyFont="1" applyFill="1" applyBorder="1" applyAlignment="1">
      <alignment vertical="center"/>
    </xf>
    <xf numFmtId="180" fontId="27" fillId="0" borderId="3" xfId="4" applyNumberFormat="1" applyFont="1"/>
    <xf numFmtId="180" fontId="27" fillId="0" borderId="3" xfId="4" applyNumberFormat="1" applyFont="1" applyAlignment="1">
      <alignment vertical="center"/>
    </xf>
    <xf numFmtId="0" fontId="23" fillId="0" borderId="3" xfId="4" applyFont="1" applyAlignment="1">
      <alignment vertical="center"/>
    </xf>
    <xf numFmtId="0" fontId="16" fillId="38" borderId="5" xfId="55" applyFont="1" applyFill="1" applyBorder="1" applyAlignment="1">
      <alignment horizontal="center" vertical="center" wrapText="1"/>
    </xf>
    <xf numFmtId="2" fontId="16" fillId="38" borderId="5" xfId="55" applyNumberFormat="1" applyFont="1" applyFill="1" applyBorder="1" applyAlignment="1">
      <alignment horizontal="center" vertical="center"/>
    </xf>
    <xf numFmtId="0" fontId="21" fillId="0" borderId="3" xfId="4" applyFont="1" applyAlignment="1">
      <alignment vertical="center"/>
    </xf>
    <xf numFmtId="0" fontId="17" fillId="0" borderId="3" xfId="55" applyFont="1" applyAlignment="1">
      <alignment vertical="center"/>
    </xf>
    <xf numFmtId="0" fontId="30" fillId="0" borderId="16" xfId="55" applyFont="1" applyBorder="1"/>
    <xf numFmtId="0" fontId="30" fillId="0" borderId="3" xfId="55" applyFont="1"/>
    <xf numFmtId="0" fontId="30" fillId="0" borderId="16" xfId="55" applyFont="1" applyBorder="1" applyAlignment="1">
      <alignment vertical="center"/>
    </xf>
    <xf numFmtId="0" fontId="27" fillId="0" borderId="3" xfId="4" applyFont="1"/>
    <xf numFmtId="3" fontId="23" fillId="0" borderId="3" xfId="4" applyNumberFormat="1" applyFont="1" applyAlignment="1">
      <alignment vertical="center"/>
    </xf>
    <xf numFmtId="4" fontId="23" fillId="0" borderId="3" xfId="4" applyNumberFormat="1" applyFont="1" applyAlignment="1">
      <alignment vertical="center"/>
    </xf>
    <xf numFmtId="0" fontId="28" fillId="0" borderId="3" xfId="55" applyFont="1" applyAlignment="1">
      <alignment vertical="center"/>
    </xf>
    <xf numFmtId="0" fontId="24" fillId="38" borderId="5" xfId="4" applyFont="1" applyFill="1" applyBorder="1" applyAlignment="1">
      <alignment horizontal="center" vertical="center" wrapText="1"/>
    </xf>
    <xf numFmtId="0" fontId="24" fillId="38" borderId="5" xfId="4" applyFont="1" applyFill="1" applyBorder="1" applyAlignment="1">
      <alignment horizontal="center" vertical="center"/>
    </xf>
    <xf numFmtId="3" fontId="24" fillId="38" borderId="5" xfId="4" applyNumberFormat="1" applyFont="1" applyFill="1" applyBorder="1" applyAlignment="1">
      <alignment horizontal="center" vertical="center" wrapText="1"/>
    </xf>
    <xf numFmtId="0" fontId="14" fillId="2" borderId="3" xfId="55" applyFont="1" applyFill="1" applyAlignment="1">
      <alignment vertical="center"/>
    </xf>
    <xf numFmtId="0" fontId="28" fillId="0" borderId="16" xfId="55" applyFont="1" applyBorder="1" applyAlignment="1">
      <alignment vertical="center"/>
    </xf>
    <xf numFmtId="0" fontId="30" fillId="0" borderId="3" xfId="55" applyFont="1" applyAlignment="1">
      <alignment vertical="center"/>
    </xf>
    <xf numFmtId="0" fontId="27" fillId="0" borderId="3" xfId="4" applyFont="1" applyAlignment="1">
      <alignment vertical="center"/>
    </xf>
    <xf numFmtId="0" fontId="27" fillId="0" borderId="3" xfId="4" applyFont="1" applyAlignment="1">
      <alignment horizontal="center" vertical="center"/>
    </xf>
    <xf numFmtId="0" fontId="16" fillId="0" borderId="3" xfId="55" applyFont="1" applyAlignment="1">
      <alignment horizontal="right" vertical="center" wrapText="1"/>
    </xf>
    <xf numFmtId="183" fontId="14" fillId="0" borderId="3" xfId="55" applyNumberFormat="1" applyFont="1" applyAlignment="1">
      <alignment horizontal="right"/>
    </xf>
    <xf numFmtId="184" fontId="14" fillId="0" borderId="3" xfId="55" applyNumberFormat="1" applyFont="1" applyAlignment="1">
      <alignment horizontal="right"/>
    </xf>
    <xf numFmtId="184" fontId="14" fillId="0" borderId="3" xfId="55" applyNumberFormat="1" applyFont="1"/>
    <xf numFmtId="3" fontId="14" fillId="0" borderId="3" xfId="55" applyNumberFormat="1" applyFont="1" applyAlignment="1">
      <alignment horizontal="left" vertical="center"/>
    </xf>
    <xf numFmtId="3" fontId="16" fillId="39" borderId="3" xfId="55" applyNumberFormat="1" applyFont="1" applyFill="1" applyAlignment="1">
      <alignment horizontal="left" vertical="center"/>
    </xf>
    <xf numFmtId="184" fontId="14" fillId="2" borderId="3" xfId="55" applyNumberFormat="1" applyFont="1" applyFill="1" applyAlignment="1">
      <alignment horizontal="right"/>
    </xf>
    <xf numFmtId="184" fontId="14" fillId="2" borderId="3" xfId="55" applyNumberFormat="1" applyFont="1" applyFill="1"/>
    <xf numFmtId="3" fontId="14" fillId="0" borderId="6" xfId="55" applyNumberFormat="1" applyFont="1" applyBorder="1" applyAlignment="1">
      <alignment vertical="center"/>
    </xf>
    <xf numFmtId="183" fontId="14" fillId="0" borderId="6" xfId="55" applyNumberFormat="1" applyFont="1" applyBorder="1" applyAlignment="1">
      <alignment horizontal="right"/>
    </xf>
    <xf numFmtId="184" fontId="14" fillId="2" borderId="6" xfId="55" applyNumberFormat="1" applyFont="1" applyFill="1" applyBorder="1" applyAlignment="1">
      <alignment horizontal="right"/>
    </xf>
    <xf numFmtId="184" fontId="14" fillId="0" borderId="6" xfId="55" applyNumberFormat="1" applyFont="1" applyBorder="1"/>
    <xf numFmtId="3" fontId="30" fillId="3" borderId="3" xfId="4" applyNumberFormat="1" applyFont="1" applyFill="1" applyAlignment="1">
      <alignment vertical="center"/>
    </xf>
    <xf numFmtId="168" fontId="30" fillId="0" borderId="3" xfId="1" applyFont="1" applyAlignment="1">
      <alignment horizontal="left" vertical="center"/>
    </xf>
    <xf numFmtId="0" fontId="59" fillId="0" borderId="3" xfId="4" applyFont="1"/>
    <xf numFmtId="0" fontId="60" fillId="0" borderId="3" xfId="4" applyFont="1"/>
    <xf numFmtId="1" fontId="59" fillId="0" borderId="3" xfId="4" applyNumberFormat="1" applyFont="1"/>
    <xf numFmtId="0" fontId="59" fillId="0" borderId="3" xfId="4" applyFont="1" applyAlignment="1">
      <alignment wrapText="1"/>
    </xf>
    <xf numFmtId="0" fontId="60" fillId="0" borderId="3" xfId="4" applyFont="1" applyAlignment="1">
      <alignment wrapText="1"/>
    </xf>
    <xf numFmtId="1" fontId="59" fillId="0" borderId="3" xfId="4" applyNumberFormat="1" applyFont="1" applyAlignment="1">
      <alignment wrapText="1"/>
    </xf>
    <xf numFmtId="1" fontId="27" fillId="0" borderId="3" xfId="4" applyNumberFormat="1" applyFont="1"/>
    <xf numFmtId="167" fontId="16" fillId="38" borderId="5" xfId="55" applyNumberFormat="1" applyFont="1" applyFill="1" applyBorder="1" applyAlignment="1">
      <alignment horizontal="center" vertical="center" wrapText="1"/>
    </xf>
    <xf numFmtId="0" fontId="14" fillId="0" borderId="3" xfId="55" applyFont="1" applyAlignment="1">
      <alignment vertical="center" wrapText="1"/>
    </xf>
    <xf numFmtId="0" fontId="14" fillId="0" borderId="3" xfId="55" applyFont="1" applyAlignment="1">
      <alignment horizontal="left" vertical="center" wrapText="1"/>
    </xf>
    <xf numFmtId="3" fontId="14" fillId="0" borderId="3" xfId="53" applyNumberFormat="1" applyFont="1" applyAlignment="1">
      <alignment horizontal="right" vertical="center" wrapText="1"/>
    </xf>
    <xf numFmtId="4" fontId="14" fillId="0" borderId="3" xfId="55" applyNumberFormat="1" applyFont="1" applyAlignment="1">
      <alignment horizontal="right" vertical="center" wrapText="1"/>
    </xf>
    <xf numFmtId="0" fontId="14" fillId="0" borderId="6" xfId="55" applyFont="1" applyBorder="1" applyAlignment="1">
      <alignment vertical="center" wrapText="1"/>
    </xf>
    <xf numFmtId="0" fontId="14" fillId="0" borderId="6" xfId="55" applyFont="1" applyBorder="1" applyAlignment="1">
      <alignment horizontal="left" vertical="center" wrapText="1"/>
    </xf>
    <xf numFmtId="3" fontId="14" fillId="0" borderId="6" xfId="53" applyNumberFormat="1" applyFont="1" applyBorder="1" applyAlignment="1">
      <alignment horizontal="right" vertical="center" wrapText="1"/>
    </xf>
    <xf numFmtId="4" fontId="14" fillId="0" borderId="6" xfId="55" applyNumberFormat="1" applyFont="1" applyBorder="1" applyAlignment="1">
      <alignment horizontal="right" vertical="center" wrapText="1"/>
    </xf>
    <xf numFmtId="3" fontId="14" fillId="0" borderId="3" xfId="53" applyNumberFormat="1" applyFont="1" applyBorder="1" applyAlignment="1">
      <alignment horizontal="right" vertical="center" wrapText="1"/>
    </xf>
    <xf numFmtId="0" fontId="14" fillId="0" borderId="4" xfId="55" applyFont="1" applyBorder="1" applyAlignment="1">
      <alignment vertical="center" wrapText="1"/>
    </xf>
    <xf numFmtId="0" fontId="14" fillId="0" borderId="4" xfId="55" applyFont="1" applyBorder="1" applyAlignment="1">
      <alignment horizontal="left" vertical="center" wrapText="1"/>
    </xf>
    <xf numFmtId="3" fontId="14" fillId="0" borderId="4" xfId="53" applyNumberFormat="1" applyFont="1" applyBorder="1" applyAlignment="1">
      <alignment horizontal="right" vertical="center" wrapText="1"/>
    </xf>
    <xf numFmtId="4" fontId="14" fillId="0" borderId="16" xfId="55" applyNumberFormat="1" applyFont="1" applyBorder="1" applyAlignment="1">
      <alignment horizontal="right" vertical="center" wrapText="1"/>
    </xf>
    <xf numFmtId="0" fontId="14" fillId="0" borderId="16" xfId="55" applyFont="1" applyBorder="1" applyAlignment="1">
      <alignment vertical="center" wrapText="1"/>
    </xf>
    <xf numFmtId="0" fontId="14" fillId="0" borderId="16" xfId="55" applyFont="1" applyBorder="1" applyAlignment="1">
      <alignment horizontal="center" vertical="center" wrapText="1"/>
    </xf>
    <xf numFmtId="0" fontId="14" fillId="0" borderId="16" xfId="55" applyFont="1" applyBorder="1" applyAlignment="1">
      <alignment horizontal="left" vertical="center" wrapText="1"/>
    </xf>
    <xf numFmtId="3" fontId="14" fillId="0" borderId="16" xfId="53" applyNumberFormat="1" applyFont="1" applyBorder="1" applyAlignment="1">
      <alignment horizontal="right" vertical="center" wrapText="1"/>
    </xf>
    <xf numFmtId="4" fontId="14" fillId="0" borderId="4" xfId="55" applyNumberFormat="1" applyFont="1" applyBorder="1" applyAlignment="1">
      <alignment horizontal="right" vertical="center" wrapText="1"/>
    </xf>
    <xf numFmtId="0" fontId="19" fillId="4" borderId="6" xfId="55" applyFont="1" applyFill="1" applyBorder="1" applyAlignment="1">
      <alignment horizontal="left"/>
    </xf>
    <xf numFmtId="0" fontId="28" fillId="0" borderId="6" xfId="55" applyFont="1" applyBorder="1"/>
    <xf numFmtId="0" fontId="17" fillId="2" borderId="3" xfId="55" applyFont="1" applyFill="1"/>
    <xf numFmtId="0" fontId="15" fillId="2" borderId="3" xfId="55" applyFont="1" applyFill="1" applyAlignment="1">
      <alignment horizontal="center"/>
    </xf>
    <xf numFmtId="0" fontId="13" fillId="2" borderId="3" xfId="55" applyFont="1" applyFill="1"/>
    <xf numFmtId="0" fontId="17" fillId="2" borderId="3" xfId="55" applyFont="1" applyFill="1" applyAlignment="1">
      <alignment vertical="center"/>
    </xf>
    <xf numFmtId="0" fontId="13" fillId="2" borderId="3" xfId="55" applyFont="1" applyFill="1" applyAlignment="1">
      <alignment horizontal="center"/>
    </xf>
    <xf numFmtId="0" fontId="16" fillId="40" borderId="1" xfId="55" applyFont="1" applyFill="1" applyBorder="1" applyAlignment="1">
      <alignment horizontal="center" vertical="center"/>
    </xf>
    <xf numFmtId="169" fontId="16" fillId="0" borderId="3" xfId="55" applyNumberFormat="1" applyFont="1" applyAlignment="1">
      <alignment horizontal="right" vertical="center"/>
    </xf>
    <xf numFmtId="0" fontId="16" fillId="0" borderId="3" xfId="55" applyFont="1" applyAlignment="1">
      <alignment horizontal="right" vertical="center"/>
    </xf>
    <xf numFmtId="169" fontId="24" fillId="3" borderId="3" xfId="55" applyNumberFormat="1" applyFont="1" applyFill="1" applyAlignment="1">
      <alignment vertical="center"/>
    </xf>
    <xf numFmtId="171" fontId="24" fillId="3" borderId="3" xfId="3" applyNumberFormat="1" applyFont="1" applyFill="1" applyBorder="1" applyAlignment="1">
      <alignment horizontal="right" vertical="center"/>
    </xf>
    <xf numFmtId="171" fontId="24" fillId="4" borderId="3" xfId="3" applyNumberFormat="1" applyFont="1" applyFill="1" applyBorder="1" applyAlignment="1">
      <alignment horizontal="right" vertical="center"/>
    </xf>
    <xf numFmtId="0" fontId="21" fillId="3" borderId="3" xfId="55" applyFont="1" applyFill="1" applyAlignment="1">
      <alignment horizontal="left" vertical="center" indent="1"/>
    </xf>
    <xf numFmtId="185" fontId="21" fillId="3" borderId="3" xfId="55" applyNumberFormat="1" applyFont="1" applyFill="1" applyAlignment="1">
      <alignment horizontal="center" vertical="center"/>
    </xf>
    <xf numFmtId="169" fontId="21" fillId="3" borderId="3" xfId="55" applyNumberFormat="1" applyFont="1" applyFill="1" applyAlignment="1">
      <alignment vertical="center"/>
    </xf>
    <xf numFmtId="186" fontId="21" fillId="3" borderId="3" xfId="3" applyNumberFormat="1" applyFont="1" applyFill="1" applyBorder="1" applyAlignment="1">
      <alignment horizontal="right" vertical="center"/>
    </xf>
    <xf numFmtId="186" fontId="14" fillId="3" borderId="3" xfId="55" applyNumberFormat="1" applyFont="1" applyFill="1" applyAlignment="1">
      <alignment horizontal="right" vertical="center"/>
    </xf>
    <xf numFmtId="171" fontId="14" fillId="4" borderId="3" xfId="3" applyNumberFormat="1" applyFont="1" applyFill="1" applyBorder="1" applyAlignment="1">
      <alignment horizontal="right" vertical="center"/>
    </xf>
    <xf numFmtId="186" fontId="24" fillId="3" borderId="3" xfId="3" applyNumberFormat="1" applyFont="1" applyFill="1" applyBorder="1" applyAlignment="1">
      <alignment horizontal="right" vertical="center"/>
    </xf>
    <xf numFmtId="171" fontId="16" fillId="4" borderId="3" xfId="3" applyNumberFormat="1" applyFont="1" applyFill="1" applyBorder="1" applyAlignment="1">
      <alignment horizontal="right" vertical="center"/>
    </xf>
    <xf numFmtId="0" fontId="14" fillId="3" borderId="3" xfId="55" applyFont="1" applyFill="1" applyAlignment="1">
      <alignment horizontal="left" vertical="center" indent="1"/>
    </xf>
    <xf numFmtId="167" fontId="14" fillId="44" borderId="3" xfId="55" applyNumberFormat="1" applyFont="1" applyFill="1"/>
    <xf numFmtId="0" fontId="27" fillId="2" borderId="3" xfId="55" applyFont="1" applyFill="1"/>
    <xf numFmtId="0" fontId="15" fillId="2" borderId="3" xfId="55" applyFont="1" applyFill="1"/>
    <xf numFmtId="0" fontId="13" fillId="2" borderId="3" xfId="55" applyFont="1" applyFill="1" applyAlignment="1">
      <alignment horizontal="center" vertical="center"/>
    </xf>
    <xf numFmtId="0" fontId="27" fillId="2" borderId="3" xfId="55" applyFont="1" applyFill="1" applyAlignment="1">
      <alignment vertical="center"/>
    </xf>
    <xf numFmtId="0" fontId="27" fillId="2" borderId="3" xfId="55" applyFont="1" applyFill="1" applyAlignment="1">
      <alignment vertical="top"/>
    </xf>
    <xf numFmtId="169" fontId="16" fillId="3" borderId="3" xfId="55" applyNumberFormat="1" applyFont="1" applyFill="1" applyAlignment="1">
      <alignment horizontal="center" vertical="center" wrapText="1"/>
    </xf>
    <xf numFmtId="169" fontId="14" fillId="3" borderId="3" xfId="55" applyNumberFormat="1" applyFont="1" applyFill="1" applyAlignment="1">
      <alignment horizontal="center" vertical="center"/>
    </xf>
    <xf numFmtId="169" fontId="16" fillId="3" borderId="3" xfId="55" applyNumberFormat="1" applyFont="1" applyFill="1" applyAlignment="1">
      <alignment horizontal="center" vertical="center"/>
    </xf>
    <xf numFmtId="185" fontId="14" fillId="3" borderId="3" xfId="55" applyNumberFormat="1" applyFont="1" applyFill="1" applyAlignment="1">
      <alignment horizontal="center" vertical="center"/>
    </xf>
    <xf numFmtId="186" fontId="16" fillId="3" borderId="3" xfId="3" applyNumberFormat="1" applyFont="1" applyFill="1" applyBorder="1" applyAlignment="1">
      <alignment horizontal="right" vertical="center"/>
    </xf>
    <xf numFmtId="4" fontId="16" fillId="3" borderId="3" xfId="55" applyNumberFormat="1" applyFont="1" applyFill="1" applyAlignment="1">
      <alignment horizontal="center" vertical="center"/>
    </xf>
    <xf numFmtId="186" fontId="14" fillId="3" borderId="3" xfId="3" applyNumberFormat="1" applyFont="1" applyFill="1" applyBorder="1" applyAlignment="1">
      <alignment horizontal="right" vertical="center"/>
    </xf>
    <xf numFmtId="4" fontId="14" fillId="3" borderId="3" xfId="55" applyNumberFormat="1" applyFont="1" applyFill="1" applyAlignment="1">
      <alignment horizontal="center" vertical="center"/>
    </xf>
    <xf numFmtId="49" fontId="14" fillId="0" borderId="16" xfId="55" applyNumberFormat="1" applyFont="1" applyBorder="1" applyAlignment="1">
      <alignment horizontal="center" vertical="center"/>
    </xf>
    <xf numFmtId="170" fontId="14" fillId="0" borderId="16" xfId="55" applyNumberFormat="1" applyFont="1" applyBorder="1" applyAlignment="1">
      <alignment horizontal="right" vertical="center"/>
    </xf>
    <xf numFmtId="165" fontId="18" fillId="0" borderId="16" xfId="55" applyNumberFormat="1" applyFont="1" applyBorder="1" applyAlignment="1">
      <alignment horizontal="right" vertical="top"/>
    </xf>
    <xf numFmtId="170" fontId="14" fillId="0" borderId="3" xfId="55" applyNumberFormat="1" applyFont="1" applyAlignment="1">
      <alignment horizontal="right" vertical="center"/>
    </xf>
    <xf numFmtId="171" fontId="14" fillId="0" borderId="3" xfId="55" applyNumberFormat="1" applyFont="1"/>
    <xf numFmtId="186" fontId="21" fillId="3" borderId="3" xfId="55" applyNumberFormat="1" applyFont="1" applyFill="1" applyAlignment="1">
      <alignment horizontal="right" vertical="center"/>
    </xf>
    <xf numFmtId="185" fontId="14" fillId="4" borderId="3" xfId="55" applyNumberFormat="1" applyFont="1" applyFill="1" applyAlignment="1">
      <alignment horizontal="center" vertical="center"/>
    </xf>
    <xf numFmtId="185" fontId="16" fillId="4" borderId="3" xfId="55" applyNumberFormat="1" applyFont="1" applyFill="1" applyAlignment="1">
      <alignment horizontal="center" vertical="center"/>
    </xf>
    <xf numFmtId="186" fontId="16" fillId="3" borderId="3" xfId="3" applyNumberFormat="1" applyFont="1" applyFill="1" applyBorder="1" applyAlignment="1">
      <alignment horizontal="right"/>
    </xf>
    <xf numFmtId="173" fontId="14" fillId="3" borderId="3" xfId="55" applyNumberFormat="1" applyFont="1" applyFill="1" applyAlignment="1">
      <alignment horizontal="right" vertical="center"/>
    </xf>
    <xf numFmtId="0" fontId="28" fillId="0" borderId="3" xfId="55" applyFont="1" applyAlignment="1">
      <alignment horizontal="center"/>
    </xf>
    <xf numFmtId="0" fontId="17" fillId="2" borderId="3" xfId="55" applyFont="1" applyFill="1" applyAlignment="1">
      <alignment vertical="top"/>
    </xf>
    <xf numFmtId="186" fontId="16" fillId="2" borderId="3" xfId="55" applyNumberFormat="1" applyFont="1" applyFill="1" applyAlignment="1">
      <alignment horizontal="right"/>
    </xf>
    <xf numFmtId="169" fontId="24" fillId="3" borderId="3" xfId="55" applyNumberFormat="1" applyFont="1" applyFill="1" applyAlignment="1">
      <alignment horizontal="right" vertical="center"/>
    </xf>
    <xf numFmtId="171" fontId="21" fillId="4" borderId="3" xfId="55" applyNumberFormat="1" applyFont="1" applyFill="1" applyAlignment="1">
      <alignment horizontal="right" vertical="center"/>
    </xf>
    <xf numFmtId="171" fontId="14" fillId="0" borderId="3" xfId="55" applyNumberFormat="1" applyFont="1" applyAlignment="1">
      <alignment horizontal="center"/>
    </xf>
    <xf numFmtId="167" fontId="24" fillId="43" borderId="3" xfId="55" applyNumberFormat="1" applyFont="1" applyFill="1" applyAlignment="1">
      <alignment vertical="center"/>
    </xf>
    <xf numFmtId="167" fontId="21" fillId="3" borderId="3" xfId="55" applyNumberFormat="1" applyFont="1" applyFill="1" applyAlignment="1">
      <alignment horizontal="left" vertical="center" indent="1"/>
    </xf>
    <xf numFmtId="0" fontId="15" fillId="2" borderId="3" xfId="55" applyFont="1" applyFill="1" applyAlignment="1">
      <alignment horizontal="center" vertical="center"/>
    </xf>
    <xf numFmtId="0" fontId="27" fillId="0" borderId="3" xfId="55" applyFont="1" applyAlignment="1">
      <alignment vertical="center"/>
    </xf>
    <xf numFmtId="172" fontId="16" fillId="3" borderId="3" xfId="55" applyNumberFormat="1" applyFont="1" applyFill="1" applyAlignment="1">
      <alignment horizontal="right" vertical="center"/>
    </xf>
    <xf numFmtId="185" fontId="16" fillId="3" borderId="3" xfId="55" applyNumberFormat="1" applyFont="1" applyFill="1" applyAlignment="1">
      <alignment horizontal="center" vertical="center"/>
    </xf>
    <xf numFmtId="172" fontId="14" fillId="3" borderId="3" xfId="55" applyNumberFormat="1" applyFont="1" applyFill="1" applyAlignment="1">
      <alignment horizontal="right" vertical="center"/>
    </xf>
    <xf numFmtId="172" fontId="14" fillId="4" borderId="3" xfId="55" applyNumberFormat="1" applyFont="1" applyFill="1" applyAlignment="1">
      <alignment horizontal="right" vertical="center"/>
    </xf>
    <xf numFmtId="167" fontId="16" fillId="42" borderId="3" xfId="4" applyNumberFormat="1" applyFont="1" applyFill="1" applyAlignment="1">
      <alignment vertical="center"/>
    </xf>
    <xf numFmtId="185" fontId="21" fillId="4" borderId="3" xfId="55" applyNumberFormat="1" applyFont="1" applyFill="1" applyAlignment="1">
      <alignment horizontal="center" vertical="center"/>
    </xf>
    <xf numFmtId="167" fontId="16" fillId="43" borderId="3" xfId="4" applyNumberFormat="1" applyFont="1" applyFill="1" applyAlignment="1">
      <alignment vertical="center"/>
    </xf>
    <xf numFmtId="171" fontId="14" fillId="3" borderId="3" xfId="55" applyNumberFormat="1" applyFont="1" applyFill="1" applyAlignment="1">
      <alignment horizontal="right" vertical="center"/>
    </xf>
    <xf numFmtId="0" fontId="61" fillId="44" borderId="3" xfId="65" applyFont="1" applyFill="1"/>
    <xf numFmtId="0" fontId="62" fillId="0" borderId="3" xfId="65" applyFont="1"/>
    <xf numFmtId="0" fontId="0" fillId="0" borderId="3" xfId="65" applyFont="1"/>
    <xf numFmtId="0" fontId="63" fillId="0" borderId="3" xfId="65" applyFont="1"/>
    <xf numFmtId="0" fontId="64" fillId="0" borderId="3" xfId="65" applyFont="1"/>
    <xf numFmtId="0" fontId="17" fillId="44" borderId="3" xfId="55" applyFont="1" applyFill="1"/>
    <xf numFmtId="0" fontId="13" fillId="0" borderId="3" xfId="55" applyFont="1"/>
    <xf numFmtId="0" fontId="29" fillId="0" borderId="3" xfId="55"/>
    <xf numFmtId="0" fontId="17" fillId="0" borderId="3" xfId="55" applyFont="1" applyAlignment="1">
      <alignment vertical="top"/>
    </xf>
    <xf numFmtId="0" fontId="65" fillId="0" borderId="3" xfId="55" applyFont="1"/>
    <xf numFmtId="0" fontId="66" fillId="0" borderId="3" xfId="65" applyFont="1"/>
    <xf numFmtId="0" fontId="63" fillId="0" borderId="23" xfId="65" applyFont="1" applyBorder="1"/>
    <xf numFmtId="0" fontId="17" fillId="0" borderId="3" xfId="55" applyFont="1" applyAlignment="1">
      <alignment horizontal="center" vertical="center"/>
    </xf>
    <xf numFmtId="1" fontId="15" fillId="0" borderId="3" xfId="55" applyNumberFormat="1" applyFont="1" applyAlignment="1">
      <alignment horizontal="center" vertical="center"/>
    </xf>
    <xf numFmtId="166" fontId="15" fillId="0" borderId="3" xfId="55" applyNumberFormat="1" applyFont="1" applyAlignment="1">
      <alignment horizontal="center" vertical="center"/>
    </xf>
    <xf numFmtId="1" fontId="17" fillId="0" borderId="3" xfId="55" applyNumberFormat="1" applyFont="1" applyAlignment="1">
      <alignment horizontal="center" vertical="center"/>
    </xf>
    <xf numFmtId="3" fontId="15" fillId="0" borderId="3" xfId="55" applyNumberFormat="1" applyFont="1" applyAlignment="1">
      <alignment horizontal="center" vertical="center"/>
    </xf>
    <xf numFmtId="37" fontId="21" fillId="3" borderId="3" xfId="58" applyFont="1" applyFill="1" applyAlignment="1">
      <alignment vertical="center"/>
    </xf>
    <xf numFmtId="186" fontId="14" fillId="3" borderId="3" xfId="3" applyNumberFormat="1" applyFont="1" applyFill="1" applyBorder="1" applyAlignment="1">
      <alignment horizontal="right"/>
    </xf>
    <xf numFmtId="0" fontId="21" fillId="0" borderId="3" xfId="55" applyFont="1" applyAlignment="1">
      <alignment vertical="center" wrapText="1"/>
    </xf>
    <xf numFmtId="0" fontId="16" fillId="45" borderId="1" xfId="0" applyFont="1" applyFill="1" applyBorder="1" applyAlignment="1">
      <alignment horizontal="center" vertical="center"/>
    </xf>
    <xf numFmtId="0" fontId="16" fillId="45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44" borderId="0" xfId="0" applyFont="1" applyFill="1"/>
    <xf numFmtId="176" fontId="16" fillId="44" borderId="0" xfId="0" applyNumberFormat="1" applyFont="1" applyFill="1" applyAlignment="1">
      <alignment horizontal="center" vertical="center"/>
    </xf>
    <xf numFmtId="0" fontId="14" fillId="44" borderId="0" xfId="0" applyFont="1" applyFill="1"/>
    <xf numFmtId="176" fontId="14" fillId="44" borderId="0" xfId="0" applyNumberFormat="1" applyFont="1" applyFill="1" applyAlignment="1">
      <alignment horizontal="center" vertical="center"/>
    </xf>
    <xf numFmtId="0" fontId="14" fillId="44" borderId="0" xfId="0" applyFont="1" applyFill="1" applyAlignment="1">
      <alignment horizontal="left" vertical="center"/>
    </xf>
    <xf numFmtId="0" fontId="16" fillId="44" borderId="0" xfId="0" applyFont="1" applyFill="1" applyAlignment="1">
      <alignment horizontal="left" vertical="center"/>
    </xf>
    <xf numFmtId="0" fontId="14" fillId="44" borderId="23" xfId="0" applyFont="1" applyFill="1" applyBorder="1" applyAlignment="1">
      <alignment horizontal="left" vertical="center"/>
    </xf>
    <xf numFmtId="4" fontId="16" fillId="44" borderId="0" xfId="0" applyNumberFormat="1" applyFont="1" applyFill="1" applyAlignment="1">
      <alignment horizontal="center" vertical="center"/>
    </xf>
    <xf numFmtId="4" fontId="14" fillId="44" borderId="0" xfId="0" applyNumberFormat="1" applyFont="1" applyFill="1" applyAlignment="1">
      <alignment horizontal="center" vertical="center"/>
    </xf>
    <xf numFmtId="0" fontId="14" fillId="44" borderId="0" xfId="0" applyFont="1" applyFill="1" applyAlignment="1">
      <alignment vertical="center"/>
    </xf>
    <xf numFmtId="0" fontId="16" fillId="44" borderId="0" xfId="0" applyFont="1" applyFill="1" applyAlignment="1">
      <alignment vertical="center"/>
    </xf>
    <xf numFmtId="0" fontId="14" fillId="44" borderId="0" xfId="0" applyFont="1" applyFill="1" applyAlignment="1">
      <alignment horizontal="left"/>
    </xf>
    <xf numFmtId="0" fontId="16" fillId="45" borderId="30" xfId="0" applyFont="1" applyFill="1" applyBorder="1" applyAlignment="1">
      <alignment horizontal="center" vertical="center" wrapText="1"/>
    </xf>
    <xf numFmtId="0" fontId="16" fillId="45" borderId="31" xfId="0" applyFont="1" applyFill="1" applyBorder="1" applyAlignment="1">
      <alignment horizontal="center" vertical="center" wrapText="1"/>
    </xf>
    <xf numFmtId="0" fontId="67" fillId="0" borderId="0" xfId="0" applyFont="1" applyAlignment="1">
      <alignment horizontal="center" vertical="center" wrapText="1"/>
    </xf>
    <xf numFmtId="0" fontId="16" fillId="44" borderId="0" xfId="0" applyFont="1" applyFill="1" applyAlignment="1">
      <alignment horizontal="left"/>
    </xf>
    <xf numFmtId="4" fontId="14" fillId="44" borderId="23" xfId="0" applyNumberFormat="1" applyFont="1" applyFill="1" applyBorder="1" applyAlignment="1">
      <alignment horizontal="center" vertical="center"/>
    </xf>
    <xf numFmtId="0" fontId="16" fillId="45" borderId="29" xfId="0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13" fillId="0" borderId="0" xfId="0" applyFont="1"/>
    <xf numFmtId="0" fontId="13" fillId="44" borderId="0" xfId="0" applyFont="1" applyFill="1"/>
    <xf numFmtId="0" fontId="21" fillId="0" borderId="26" xfId="60" applyFont="1" applyBorder="1" applyAlignment="1">
      <alignment vertical="center"/>
    </xf>
    <xf numFmtId="169" fontId="21" fillId="3" borderId="3" xfId="55" applyNumberFormat="1" applyFont="1" applyFill="1" applyAlignment="1">
      <alignment horizontal="right" vertical="center"/>
    </xf>
    <xf numFmtId="0" fontId="18" fillId="0" borderId="0" xfId="0" applyFont="1" applyAlignment="1">
      <alignment vertical="center"/>
    </xf>
    <xf numFmtId="0" fontId="18" fillId="0" borderId="0" xfId="0" applyFont="1"/>
    <xf numFmtId="0" fontId="17" fillId="0" borderId="3" xfId="65" applyFont="1" applyAlignment="1">
      <alignment vertical="center"/>
    </xf>
    <xf numFmtId="0" fontId="14" fillId="4" borderId="6" xfId="55" applyFont="1" applyFill="1" applyBorder="1" applyAlignment="1">
      <alignment vertical="center"/>
    </xf>
    <xf numFmtId="0" fontId="30" fillId="0" borderId="3" xfId="63" applyFont="1" applyAlignment="1">
      <alignment vertical="center"/>
    </xf>
    <xf numFmtId="0" fontId="30" fillId="0" borderId="3" xfId="63" applyFont="1"/>
    <xf numFmtId="0" fontId="14" fillId="0" borderId="6" xfId="55" applyFont="1" applyBorder="1" applyAlignment="1">
      <alignment horizontal="left" vertical="center"/>
    </xf>
    <xf numFmtId="0" fontId="16" fillId="0" borderId="3" xfId="55" applyFont="1" applyAlignment="1">
      <alignment horizontal="left" vertical="center" wrapText="1"/>
    </xf>
    <xf numFmtId="0" fontId="30" fillId="0" borderId="3" xfId="4" applyFont="1"/>
    <xf numFmtId="3" fontId="30" fillId="3" borderId="3" xfId="4" applyNumberFormat="1" applyFont="1" applyFill="1" applyAlignment="1">
      <alignment horizontal="right" vertical="center"/>
    </xf>
    <xf numFmtId="0" fontId="27" fillId="0" borderId="3" xfId="4" applyFont="1" applyAlignment="1">
      <alignment vertical="center" wrapText="1"/>
    </xf>
    <xf numFmtId="171" fontId="21" fillId="3" borderId="3" xfId="3" applyNumberFormat="1" applyFont="1" applyFill="1" applyBorder="1" applyAlignment="1">
      <alignment horizontal="right" vertical="center"/>
    </xf>
    <xf numFmtId="2" fontId="51" fillId="4" borderId="3" xfId="55" applyNumberFormat="1" applyFont="1" applyFill="1" applyAlignment="1">
      <alignment horizontal="right" vertical="center"/>
    </xf>
    <xf numFmtId="2" fontId="51" fillId="4" borderId="6" xfId="55" applyNumberFormat="1" applyFont="1" applyFill="1" applyBorder="1" applyAlignment="1">
      <alignment horizontal="right" vertical="center"/>
    </xf>
    <xf numFmtId="0" fontId="24" fillId="39" borderId="16" xfId="55" applyFont="1" applyFill="1" applyBorder="1" applyAlignment="1">
      <alignment horizontal="left" vertical="center"/>
    </xf>
    <xf numFmtId="0" fontId="21" fillId="0" borderId="3" xfId="55" applyFont="1" applyAlignment="1">
      <alignment horizontal="left" vertical="center"/>
    </xf>
    <xf numFmtId="2" fontId="21" fillId="4" borderId="3" xfId="55" applyNumberFormat="1" applyFont="1" applyFill="1" applyAlignment="1">
      <alignment horizontal="right" vertical="center"/>
    </xf>
    <xf numFmtId="0" fontId="21" fillId="4" borderId="3" xfId="55" applyFont="1" applyFill="1" applyAlignment="1">
      <alignment horizontal="left" vertical="center"/>
    </xf>
    <xf numFmtId="0" fontId="21" fillId="4" borderId="6" xfId="55" applyFont="1" applyFill="1" applyBorder="1" applyAlignment="1">
      <alignment horizontal="left" vertical="center"/>
    </xf>
    <xf numFmtId="2" fontId="21" fillId="4" borderId="6" xfId="55" applyNumberFormat="1" applyFont="1" applyFill="1" applyBorder="1" applyAlignment="1">
      <alignment horizontal="right" vertical="center"/>
    </xf>
    <xf numFmtId="0" fontId="24" fillId="39" borderId="3" xfId="55" applyFont="1" applyFill="1" applyAlignment="1">
      <alignment horizontal="left" vertical="center"/>
    </xf>
    <xf numFmtId="2" fontId="24" fillId="4" borderId="3" xfId="55" applyNumberFormat="1" applyFont="1" applyFill="1" applyAlignment="1">
      <alignment horizontal="right" vertical="center"/>
    </xf>
    <xf numFmtId="2" fontId="24" fillId="4" borderId="16" xfId="55" applyNumberFormat="1" applyFont="1" applyFill="1" applyBorder="1" applyAlignment="1">
      <alignment vertical="center"/>
    </xf>
    <xf numFmtId="167" fontId="51" fillId="4" borderId="3" xfId="55" applyNumberFormat="1" applyFont="1" applyFill="1" applyAlignment="1">
      <alignment vertical="center"/>
    </xf>
    <xf numFmtId="49" fontId="67" fillId="0" borderId="3" xfId="55" applyNumberFormat="1" applyFont="1" applyAlignment="1">
      <alignment horizontal="center" vertical="center"/>
    </xf>
    <xf numFmtId="2" fontId="67" fillId="4" borderId="3" xfId="55" applyNumberFormat="1" applyFont="1" applyFill="1" applyAlignment="1">
      <alignment horizontal="center" vertical="center"/>
    </xf>
    <xf numFmtId="2" fontId="67" fillId="4" borderId="3" xfId="55" applyNumberFormat="1" applyFont="1" applyFill="1" applyAlignment="1">
      <alignment horizontal="right" vertical="center"/>
    </xf>
    <xf numFmtId="0" fontId="51" fillId="4" borderId="16" xfId="55" applyFont="1" applyFill="1" applyBorder="1" applyAlignment="1">
      <alignment vertical="center"/>
    </xf>
    <xf numFmtId="172" fontId="51" fillId="4" borderId="3" xfId="55" applyNumberFormat="1" applyFont="1" applyFill="1" applyAlignment="1">
      <alignment horizontal="center" vertical="center"/>
    </xf>
    <xf numFmtId="2" fontId="51" fillId="4" borderId="3" xfId="55" applyNumberFormat="1" applyFont="1" applyFill="1" applyAlignment="1">
      <alignment horizontal="center" vertical="center"/>
    </xf>
    <xf numFmtId="0" fontId="68" fillId="4" borderId="0" xfId="0" applyFont="1" applyFill="1" applyAlignment="1">
      <alignment vertical="center"/>
    </xf>
    <xf numFmtId="0" fontId="68" fillId="4" borderId="3" xfId="55" applyFont="1" applyFill="1" applyAlignment="1">
      <alignment vertical="center"/>
    </xf>
    <xf numFmtId="172" fontId="51" fillId="4" borderId="16" xfId="55" applyNumberFormat="1" applyFont="1" applyFill="1" applyBorder="1" applyAlignment="1">
      <alignment horizontal="right" vertical="center"/>
    </xf>
    <xf numFmtId="172" fontId="51" fillId="4" borderId="3" xfId="55" applyNumberFormat="1" applyFont="1" applyFill="1" applyAlignment="1">
      <alignment horizontal="right" vertical="center" wrapText="1"/>
    </xf>
    <xf numFmtId="49" fontId="24" fillId="38" borderId="5" xfId="55" applyNumberFormat="1" applyFont="1" applyFill="1" applyBorder="1" applyAlignment="1">
      <alignment horizontal="center" vertical="center"/>
    </xf>
    <xf numFmtId="172" fontId="21" fillId="4" borderId="6" xfId="55" applyNumberFormat="1" applyFont="1" applyFill="1" applyBorder="1" applyAlignment="1">
      <alignment vertical="center"/>
    </xf>
    <xf numFmtId="0" fontId="30" fillId="0" borderId="3" xfId="67" applyFont="1" applyAlignment="1">
      <alignment vertical="center"/>
    </xf>
    <xf numFmtId="0" fontId="30" fillId="0" borderId="3" xfId="67" applyFont="1"/>
    <xf numFmtId="0" fontId="24" fillId="4" borderId="3" xfId="55" applyFont="1" applyFill="1" applyAlignment="1">
      <alignment horizontal="left" vertical="center" wrapText="1"/>
    </xf>
    <xf numFmtId="0" fontId="14" fillId="4" borderId="3" xfId="55" applyFont="1" applyFill="1" applyAlignment="1">
      <alignment horizontal="center" vertical="center"/>
    </xf>
    <xf numFmtId="3" fontId="16" fillId="4" borderId="3" xfId="55" applyNumberFormat="1" applyFont="1" applyFill="1" applyAlignment="1">
      <alignment vertical="center"/>
    </xf>
    <xf numFmtId="3" fontId="14" fillId="4" borderId="3" xfId="55" applyNumberFormat="1" applyFont="1" applyFill="1" applyAlignment="1">
      <alignment horizontal="right" vertical="center"/>
    </xf>
    <xf numFmtId="3" fontId="21" fillId="4" borderId="3" xfId="55" applyNumberFormat="1" applyFont="1" applyFill="1" applyAlignment="1">
      <alignment horizontal="right" vertical="center"/>
    </xf>
    <xf numFmtId="3" fontId="21" fillId="4" borderId="3" xfId="55" applyNumberFormat="1" applyFont="1" applyFill="1" applyAlignment="1">
      <alignment vertical="center"/>
    </xf>
    <xf numFmtId="0" fontId="14" fillId="0" borderId="3" xfId="55" applyFont="1" applyAlignment="1">
      <alignment vertical="center"/>
    </xf>
    <xf numFmtId="1" fontId="14" fillId="0" borderId="3" xfId="55" applyNumberFormat="1" applyFont="1" applyAlignment="1">
      <alignment vertical="center"/>
    </xf>
    <xf numFmtId="166" fontId="14" fillId="0" borderId="3" xfId="55" applyNumberFormat="1" applyFont="1" applyAlignment="1">
      <alignment vertical="center"/>
    </xf>
    <xf numFmtId="177" fontId="16" fillId="38" borderId="18" xfId="55" applyNumberFormat="1" applyFont="1" applyFill="1" applyBorder="1" applyAlignment="1">
      <alignment horizontal="center" vertical="center"/>
    </xf>
    <xf numFmtId="177" fontId="16" fillId="38" borderId="19" xfId="55" applyNumberFormat="1" applyFont="1" applyFill="1" applyBorder="1" applyAlignment="1">
      <alignment horizontal="center" vertical="center"/>
    </xf>
    <xf numFmtId="172" fontId="16" fillId="4" borderId="3" xfId="55" applyNumberFormat="1" applyFont="1" applyFill="1" applyAlignment="1">
      <alignment horizontal="right" vertical="center"/>
    </xf>
    <xf numFmtId="167" fontId="24" fillId="4" borderId="3" xfId="4" applyNumberFormat="1" applyFont="1" applyFill="1"/>
    <xf numFmtId="0" fontId="30" fillId="0" borderId="3" xfId="69" applyFont="1"/>
    <xf numFmtId="0" fontId="30" fillId="0" borderId="3" xfId="69" applyFont="1" applyAlignment="1">
      <alignment vertical="center"/>
    </xf>
    <xf numFmtId="0" fontId="28" fillId="0" borderId="3" xfId="55" applyFont="1" applyAlignment="1">
      <alignment horizontal="right"/>
    </xf>
    <xf numFmtId="171" fontId="14" fillId="0" borderId="3" xfId="55" applyNumberFormat="1" applyFont="1" applyAlignment="1">
      <alignment horizontal="right"/>
    </xf>
    <xf numFmtId="0" fontId="14" fillId="0" borderId="16" xfId="55" applyFont="1" applyBorder="1" applyAlignment="1">
      <alignment horizontal="right" vertical="center" wrapText="1"/>
    </xf>
    <xf numFmtId="0" fontId="13" fillId="2" borderId="3" xfId="55" applyFont="1" applyFill="1" applyAlignment="1">
      <alignment horizontal="right"/>
    </xf>
    <xf numFmtId="0" fontId="15" fillId="2" borderId="3" xfId="55" applyFont="1" applyFill="1" applyAlignment="1">
      <alignment horizontal="right"/>
    </xf>
    <xf numFmtId="186" fontId="16" fillId="4" borderId="3" xfId="3" applyNumberFormat="1" applyFont="1" applyFill="1" applyBorder="1" applyAlignment="1">
      <alignment horizontal="right" vertical="center"/>
    </xf>
    <xf numFmtId="186" fontId="16" fillId="3" borderId="3" xfId="55" applyNumberFormat="1" applyFont="1" applyFill="1" applyAlignment="1">
      <alignment horizontal="right" vertical="center"/>
    </xf>
    <xf numFmtId="0" fontId="16" fillId="43" borderId="3" xfId="55" applyFont="1" applyFill="1" applyAlignment="1">
      <alignment vertical="center"/>
    </xf>
    <xf numFmtId="175" fontId="21" fillId="3" borderId="3" xfId="55" applyNumberFormat="1" applyFont="1" applyFill="1" applyAlignment="1">
      <alignment horizontal="right" vertical="center"/>
    </xf>
    <xf numFmtId="172" fontId="14" fillId="3" borderId="3" xfId="55" applyNumberFormat="1" applyFont="1" applyFill="1" applyAlignment="1">
      <alignment horizontal="center" vertical="center"/>
    </xf>
    <xf numFmtId="0" fontId="16" fillId="42" borderId="3" xfId="55" applyFont="1" applyFill="1" applyAlignment="1">
      <alignment vertical="center"/>
    </xf>
    <xf numFmtId="167" fontId="16" fillId="42" borderId="3" xfId="55" applyNumberFormat="1" applyFont="1" applyFill="1" applyAlignment="1">
      <alignment vertical="center"/>
    </xf>
    <xf numFmtId="173" fontId="14" fillId="2" borderId="3" xfId="55" applyNumberFormat="1" applyFont="1" applyFill="1" applyAlignment="1">
      <alignment horizontal="right" vertical="center"/>
    </xf>
    <xf numFmtId="186" fontId="24" fillId="3" borderId="3" xfId="55" applyNumberFormat="1" applyFont="1" applyFill="1" applyAlignment="1">
      <alignment horizontal="right" vertical="center"/>
    </xf>
    <xf numFmtId="175" fontId="24" fillId="3" borderId="3" xfId="55" applyNumberFormat="1" applyFont="1" applyFill="1" applyAlignment="1">
      <alignment horizontal="right" vertical="center"/>
    </xf>
    <xf numFmtId="186" fontId="21" fillId="3" borderId="6" xfId="3" applyNumberFormat="1" applyFont="1" applyFill="1" applyBorder="1" applyAlignment="1">
      <alignment horizontal="right" vertical="center"/>
    </xf>
    <xf numFmtId="0" fontId="24" fillId="42" borderId="3" xfId="55" applyFont="1" applyFill="1" applyAlignment="1">
      <alignment vertical="center"/>
    </xf>
    <xf numFmtId="185" fontId="21" fillId="3" borderId="3" xfId="55" applyNumberFormat="1" applyFont="1" applyFill="1" applyAlignment="1">
      <alignment horizontal="right" vertical="center"/>
    </xf>
    <xf numFmtId="188" fontId="21" fillId="3" borderId="3" xfId="55" applyNumberFormat="1" applyFont="1" applyFill="1" applyAlignment="1">
      <alignment horizontal="right" vertical="center"/>
    </xf>
    <xf numFmtId="167" fontId="24" fillId="42" borderId="3" xfId="55" applyNumberFormat="1" applyFont="1" applyFill="1" applyAlignment="1">
      <alignment vertical="center"/>
    </xf>
    <xf numFmtId="185" fontId="24" fillId="3" borderId="3" xfId="55" applyNumberFormat="1" applyFont="1" applyFill="1" applyAlignment="1">
      <alignment horizontal="right" vertical="center"/>
    </xf>
    <xf numFmtId="171" fontId="24" fillId="3" borderId="3" xfId="55" applyNumberFormat="1" applyFont="1" applyFill="1" applyAlignment="1">
      <alignment horizontal="right" vertical="center"/>
    </xf>
    <xf numFmtId="0" fontId="24" fillId="43" borderId="3" xfId="55" applyFont="1" applyFill="1" applyAlignment="1">
      <alignment vertical="center"/>
    </xf>
    <xf numFmtId="171" fontId="21" fillId="3" borderId="3" xfId="55" applyNumberFormat="1" applyFont="1" applyFill="1" applyAlignment="1">
      <alignment horizontal="right" vertical="center"/>
    </xf>
    <xf numFmtId="186" fontId="24" fillId="4" borderId="3" xfId="55" applyNumberFormat="1" applyFont="1" applyFill="1" applyAlignment="1">
      <alignment horizontal="right" vertical="center"/>
    </xf>
    <xf numFmtId="169" fontId="21" fillId="3" borderId="3" xfId="55" applyNumberFormat="1" applyFont="1" applyFill="1" applyAlignment="1">
      <alignment horizontal="center" vertical="center"/>
    </xf>
    <xf numFmtId="169" fontId="14" fillId="3" borderId="3" xfId="55" applyNumberFormat="1" applyFont="1" applyFill="1" applyAlignment="1">
      <alignment horizontal="center"/>
    </xf>
    <xf numFmtId="0" fontId="16" fillId="42" borderId="3" xfId="55" applyFont="1" applyFill="1"/>
    <xf numFmtId="187" fontId="21" fillId="3" borderId="3" xfId="55" applyNumberFormat="1" applyFont="1" applyFill="1" applyAlignment="1">
      <alignment horizontal="center" vertical="center"/>
    </xf>
    <xf numFmtId="169" fontId="14" fillId="3" borderId="3" xfId="55" applyNumberFormat="1" applyFont="1" applyFill="1" applyAlignment="1">
      <alignment horizontal="center" vertical="center" wrapText="1"/>
    </xf>
    <xf numFmtId="186" fontId="16" fillId="2" borderId="3" xfId="55" applyNumberFormat="1" applyFont="1" applyFill="1" applyAlignment="1">
      <alignment horizontal="right" vertical="center"/>
    </xf>
    <xf numFmtId="186" fontId="14" fillId="2" borderId="3" xfId="55" applyNumberFormat="1" applyFont="1" applyFill="1" applyAlignment="1">
      <alignment horizontal="right" vertical="center"/>
    </xf>
    <xf numFmtId="169" fontId="14" fillId="44" borderId="3" xfId="55" applyNumberFormat="1" applyFont="1" applyFill="1" applyAlignment="1">
      <alignment horizontal="right" vertical="center"/>
    </xf>
    <xf numFmtId="185" fontId="24" fillId="3" borderId="3" xfId="55" applyNumberFormat="1" applyFont="1" applyFill="1" applyAlignment="1">
      <alignment horizontal="center" vertical="center"/>
    </xf>
    <xf numFmtId="0" fontId="24" fillId="37" borderId="4" xfId="55" applyFont="1" applyFill="1" applyBorder="1" applyAlignment="1">
      <alignment horizontal="left" vertical="center"/>
    </xf>
    <xf numFmtId="1" fontId="21" fillId="4" borderId="4" xfId="55" applyNumberFormat="1" applyFont="1" applyFill="1" applyBorder="1" applyAlignment="1">
      <alignment horizontal="center" vertical="center"/>
    </xf>
    <xf numFmtId="4" fontId="21" fillId="4" borderId="4" xfId="55" applyNumberFormat="1" applyFont="1" applyFill="1" applyBorder="1" applyAlignment="1">
      <alignment horizontal="center" vertical="center"/>
    </xf>
    <xf numFmtId="0" fontId="16" fillId="39" borderId="4" xfId="55" applyFont="1" applyFill="1" applyBorder="1" applyAlignment="1">
      <alignment horizontal="left" vertical="center"/>
    </xf>
    <xf numFmtId="185" fontId="14" fillId="4" borderId="0" xfId="0" applyNumberFormat="1" applyFont="1" applyFill="1" applyAlignment="1">
      <alignment horizontal="center" vertical="center"/>
    </xf>
    <xf numFmtId="185" fontId="14" fillId="3" borderId="0" xfId="0" applyNumberFormat="1" applyFont="1" applyFill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vertical="center" wrapText="1"/>
    </xf>
    <xf numFmtId="170" fontId="14" fillId="0" borderId="16" xfId="0" applyNumberFormat="1" applyFont="1" applyBorder="1" applyAlignment="1">
      <alignment horizontal="right" vertical="center"/>
    </xf>
    <xf numFmtId="165" fontId="18" fillId="0" borderId="16" xfId="0" applyNumberFormat="1" applyFont="1" applyBorder="1" applyAlignment="1">
      <alignment horizontal="right" vertical="center"/>
    </xf>
    <xf numFmtId="0" fontId="70" fillId="43" borderId="0" xfId="0" applyFont="1" applyFill="1" applyAlignment="1">
      <alignment vertical="center"/>
    </xf>
    <xf numFmtId="172" fontId="16" fillId="3" borderId="0" xfId="0" applyNumberFormat="1" applyFont="1" applyFill="1" applyAlignment="1">
      <alignment horizontal="right" vertical="center"/>
    </xf>
    <xf numFmtId="186" fontId="16" fillId="3" borderId="0" xfId="0" applyNumberFormat="1" applyFont="1" applyFill="1" applyAlignment="1">
      <alignment horizontal="right" vertical="center"/>
    </xf>
    <xf numFmtId="172" fontId="14" fillId="3" borderId="0" xfId="0" applyNumberFormat="1" applyFont="1" applyFill="1" applyAlignment="1">
      <alignment horizontal="right" vertical="center"/>
    </xf>
    <xf numFmtId="186" fontId="14" fillId="3" borderId="0" xfId="0" applyNumberFormat="1" applyFont="1" applyFill="1" applyAlignment="1">
      <alignment horizontal="right" vertical="center"/>
    </xf>
    <xf numFmtId="0" fontId="16" fillId="43" borderId="0" xfId="0" applyFont="1" applyFill="1" applyAlignment="1">
      <alignment vertical="center"/>
    </xf>
    <xf numFmtId="0" fontId="21" fillId="3" borderId="0" xfId="0" applyFont="1" applyFill="1" applyAlignment="1">
      <alignment horizontal="left" vertical="center" indent="1"/>
    </xf>
    <xf numFmtId="187" fontId="16" fillId="3" borderId="0" xfId="0" applyNumberFormat="1" applyFont="1" applyFill="1" applyAlignment="1">
      <alignment horizontal="center" vertical="center"/>
    </xf>
    <xf numFmtId="187" fontId="14" fillId="3" borderId="0" xfId="0" applyNumberFormat="1" applyFont="1" applyFill="1" applyAlignment="1">
      <alignment horizontal="center" vertical="center"/>
    </xf>
    <xf numFmtId="169" fontId="16" fillId="3" borderId="0" xfId="0" applyNumberFormat="1" applyFont="1" applyFill="1" applyAlignment="1">
      <alignment horizontal="center" vertical="center"/>
    </xf>
    <xf numFmtId="169" fontId="14" fillId="3" borderId="0" xfId="0" applyNumberFormat="1" applyFont="1" applyFill="1" applyAlignment="1">
      <alignment horizontal="center" vertical="center"/>
    </xf>
    <xf numFmtId="171" fontId="16" fillId="3" borderId="3" xfId="55" applyNumberFormat="1" applyFont="1" applyFill="1" applyAlignment="1">
      <alignment horizontal="right" vertical="center"/>
    </xf>
    <xf numFmtId="172" fontId="16" fillId="3" borderId="3" xfId="55" applyNumberFormat="1" applyFont="1" applyFill="1" applyAlignment="1">
      <alignment horizontal="center" vertical="center"/>
    </xf>
    <xf numFmtId="0" fontId="16" fillId="42" borderId="0" xfId="0" applyFont="1" applyFill="1" applyAlignment="1">
      <alignment vertical="center"/>
    </xf>
    <xf numFmtId="172" fontId="16" fillId="4" borderId="0" xfId="0" applyNumberFormat="1" applyFont="1" applyFill="1" applyAlignment="1">
      <alignment horizontal="right" vertical="center"/>
    </xf>
    <xf numFmtId="0" fontId="21" fillId="3" borderId="6" xfId="0" applyFont="1" applyFill="1" applyBorder="1" applyAlignment="1">
      <alignment horizontal="left" vertical="center" indent="1"/>
    </xf>
    <xf numFmtId="0" fontId="58" fillId="0" borderId="0" xfId="0" applyFont="1"/>
    <xf numFmtId="177" fontId="58" fillId="0" borderId="0" xfId="0" applyNumberFormat="1" applyFont="1" applyAlignment="1">
      <alignment horizontal="left"/>
    </xf>
    <xf numFmtId="188" fontId="24" fillId="3" borderId="3" xfId="55" applyNumberFormat="1" applyFont="1" applyFill="1" applyAlignment="1">
      <alignment horizontal="right" vertical="center"/>
    </xf>
    <xf numFmtId="169" fontId="21" fillId="3" borderId="0" xfId="0" applyNumberFormat="1" applyFont="1" applyFill="1" applyAlignment="1">
      <alignment horizontal="right" vertical="center"/>
    </xf>
    <xf numFmtId="185" fontId="24" fillId="3" borderId="0" xfId="0" applyNumberFormat="1" applyFont="1" applyFill="1" applyAlignment="1">
      <alignment horizontal="right" vertical="center"/>
    </xf>
    <xf numFmtId="169" fontId="24" fillId="3" borderId="0" xfId="0" applyNumberFormat="1" applyFont="1" applyFill="1" applyAlignment="1">
      <alignment horizontal="right" vertical="center"/>
    </xf>
    <xf numFmtId="185" fontId="21" fillId="3" borderId="0" xfId="0" applyNumberFormat="1" applyFont="1" applyFill="1" applyAlignment="1">
      <alignment horizontal="right" vertical="center"/>
    </xf>
    <xf numFmtId="0" fontId="24" fillId="43" borderId="0" xfId="0" applyFont="1" applyFill="1" applyAlignment="1">
      <alignment vertical="center"/>
    </xf>
    <xf numFmtId="171" fontId="24" fillId="3" borderId="0" xfId="0" applyNumberFormat="1" applyFont="1" applyFill="1" applyAlignment="1">
      <alignment horizontal="right" vertical="center"/>
    </xf>
    <xf numFmtId="186" fontId="24" fillId="3" borderId="0" xfId="0" applyNumberFormat="1" applyFont="1" applyFill="1" applyAlignment="1">
      <alignment horizontal="right" vertical="center"/>
    </xf>
    <xf numFmtId="171" fontId="21" fillId="3" borderId="0" xfId="0" applyNumberFormat="1" applyFont="1" applyFill="1" applyAlignment="1">
      <alignment horizontal="right" vertical="center"/>
    </xf>
    <xf numFmtId="186" fontId="21" fillId="3" borderId="0" xfId="0" applyNumberFormat="1" applyFont="1" applyFill="1" applyAlignment="1">
      <alignment horizontal="right" vertical="center"/>
    </xf>
    <xf numFmtId="169" fontId="16" fillId="3" borderId="0" xfId="0" applyNumberFormat="1" applyFont="1" applyFill="1" applyAlignment="1">
      <alignment horizontal="right" vertical="center"/>
    </xf>
    <xf numFmtId="187" fontId="14" fillId="3" borderId="0" xfId="0" applyNumberFormat="1" applyFont="1" applyFill="1" applyAlignment="1">
      <alignment horizontal="right" vertical="center"/>
    </xf>
    <xf numFmtId="0" fontId="24" fillId="42" borderId="0" xfId="0" applyFont="1" applyFill="1" applyAlignment="1">
      <alignment vertical="center"/>
    </xf>
    <xf numFmtId="0" fontId="24" fillId="42" borderId="3" xfId="0" applyFont="1" applyFill="1" applyBorder="1" applyAlignment="1">
      <alignment vertical="center"/>
    </xf>
    <xf numFmtId="169" fontId="24" fillId="3" borderId="3" xfId="0" applyNumberFormat="1" applyFont="1" applyFill="1" applyBorder="1" applyAlignment="1">
      <alignment horizontal="right" vertical="center"/>
    </xf>
    <xf numFmtId="169" fontId="21" fillId="3" borderId="6" xfId="0" applyNumberFormat="1" applyFont="1" applyFill="1" applyBorder="1" applyAlignment="1">
      <alignment horizontal="right" vertical="center"/>
    </xf>
    <xf numFmtId="0" fontId="58" fillId="0" borderId="16" xfId="0" applyFont="1" applyBorder="1"/>
    <xf numFmtId="185" fontId="16" fillId="3" borderId="0" xfId="0" applyNumberFormat="1" applyFont="1" applyFill="1" applyAlignment="1">
      <alignment horizontal="center" vertical="center"/>
    </xf>
    <xf numFmtId="169" fontId="14" fillId="3" borderId="0" xfId="0" applyNumberFormat="1" applyFont="1" applyFill="1" applyAlignment="1">
      <alignment horizontal="center" vertical="center" wrapText="1"/>
    </xf>
    <xf numFmtId="165" fontId="18" fillId="0" borderId="16" xfId="0" applyNumberFormat="1" applyFont="1" applyBorder="1" applyAlignment="1">
      <alignment horizontal="right" vertical="top"/>
    </xf>
    <xf numFmtId="170" fontId="14" fillId="0" borderId="0" xfId="0" applyNumberFormat="1" applyFont="1" applyAlignment="1">
      <alignment horizontal="right" vertical="center"/>
    </xf>
    <xf numFmtId="171" fontId="14" fillId="0" borderId="0" xfId="0" applyNumberFormat="1" applyFont="1"/>
    <xf numFmtId="0" fontId="14" fillId="3" borderId="0" xfId="0" applyFont="1" applyFill="1" applyAlignment="1">
      <alignment horizontal="left" vertical="center" indent="1"/>
    </xf>
    <xf numFmtId="169" fontId="24" fillId="3" borderId="0" xfId="0" applyNumberFormat="1" applyFont="1" applyFill="1" applyAlignment="1">
      <alignment horizontal="center" vertical="center"/>
    </xf>
    <xf numFmtId="169" fontId="21" fillId="3" borderId="0" xfId="0" applyNumberFormat="1" applyFont="1" applyFill="1" applyAlignment="1">
      <alignment horizontal="center" vertical="center"/>
    </xf>
    <xf numFmtId="0" fontId="16" fillId="3" borderId="0" xfId="0" applyFont="1" applyFill="1" applyAlignment="1">
      <alignment horizontal="right" vertical="center"/>
    </xf>
    <xf numFmtId="0" fontId="14" fillId="3" borderId="0" xfId="0" applyFont="1" applyFill="1" applyAlignment="1">
      <alignment horizontal="right" vertical="center"/>
    </xf>
    <xf numFmtId="4" fontId="24" fillId="3" borderId="3" xfId="55" applyNumberFormat="1" applyFont="1" applyFill="1" applyAlignment="1">
      <alignment horizontal="right" vertical="center"/>
    </xf>
    <xf numFmtId="4" fontId="21" fillId="3" borderId="3" xfId="55" applyNumberFormat="1" applyFont="1" applyFill="1" applyAlignment="1">
      <alignment horizontal="right" vertical="center"/>
    </xf>
    <xf numFmtId="185" fontId="24" fillId="3" borderId="0" xfId="0" applyNumberFormat="1" applyFont="1" applyFill="1" applyAlignment="1">
      <alignment horizontal="center" vertical="center"/>
    </xf>
    <xf numFmtId="185" fontId="21" fillId="3" borderId="0" xfId="0" applyNumberFormat="1" applyFont="1" applyFill="1" applyAlignment="1">
      <alignment horizontal="center" vertical="center"/>
    </xf>
    <xf numFmtId="169" fontId="14" fillId="3" borderId="3" xfId="55" applyNumberFormat="1" applyFont="1" applyFill="1" applyAlignment="1">
      <alignment horizontal="right" vertical="center"/>
    </xf>
    <xf numFmtId="169" fontId="16" fillId="3" borderId="3" xfId="55" applyNumberFormat="1" applyFont="1" applyFill="1" applyAlignment="1">
      <alignment vertical="center"/>
    </xf>
    <xf numFmtId="186" fontId="24" fillId="3" borderId="3" xfId="3" applyNumberFormat="1" applyFont="1" applyFill="1" applyBorder="1" applyAlignment="1">
      <alignment horizontal="right"/>
    </xf>
    <xf numFmtId="186" fontId="21" fillId="3" borderId="3" xfId="3" applyNumberFormat="1" applyFont="1" applyFill="1" applyBorder="1" applyAlignment="1">
      <alignment horizontal="right"/>
    </xf>
    <xf numFmtId="188" fontId="21" fillId="3" borderId="3" xfId="55" applyNumberFormat="1" applyFont="1" applyFill="1" applyAlignment="1">
      <alignment vertical="center"/>
    </xf>
    <xf numFmtId="171" fontId="21" fillId="4" borderId="3" xfId="3" applyNumberFormat="1" applyFont="1" applyFill="1" applyBorder="1" applyAlignment="1">
      <alignment horizontal="right"/>
    </xf>
    <xf numFmtId="169" fontId="21" fillId="3" borderId="0" xfId="0" applyNumberFormat="1" applyFont="1" applyFill="1" applyAlignment="1">
      <alignment vertical="center"/>
    </xf>
    <xf numFmtId="0" fontId="24" fillId="42" borderId="3" xfId="55" applyFont="1" applyFill="1"/>
    <xf numFmtId="171" fontId="24" fillId="4" borderId="3" xfId="3" applyNumberFormat="1" applyFont="1" applyFill="1" applyBorder="1" applyAlignment="1">
      <alignment horizontal="right"/>
    </xf>
    <xf numFmtId="169" fontId="24" fillId="3" borderId="0" xfId="0" applyNumberFormat="1" applyFont="1" applyFill="1" applyAlignment="1">
      <alignment vertical="center"/>
    </xf>
    <xf numFmtId="2" fontId="50" fillId="4" borderId="6" xfId="55" applyNumberFormat="1" applyFont="1" applyFill="1" applyBorder="1" applyAlignment="1">
      <alignment vertical="center"/>
    </xf>
    <xf numFmtId="0" fontId="16" fillId="4" borderId="4" xfId="55" applyFont="1" applyFill="1" applyBorder="1" applyAlignment="1">
      <alignment horizontal="left"/>
    </xf>
    <xf numFmtId="0" fontId="71" fillId="0" borderId="0" xfId="0" applyFont="1" applyAlignment="1">
      <alignment vertical="center"/>
    </xf>
    <xf numFmtId="0" fontId="72" fillId="0" borderId="0" xfId="0" applyFont="1" applyAlignment="1">
      <alignment vertical="center"/>
    </xf>
    <xf numFmtId="0" fontId="72" fillId="0" borderId="0" xfId="0" applyFont="1"/>
    <xf numFmtId="0" fontId="74" fillId="0" borderId="0" xfId="0" applyFont="1"/>
    <xf numFmtId="3" fontId="75" fillId="4" borderId="3" xfId="55" applyNumberFormat="1" applyFont="1" applyFill="1" applyAlignment="1">
      <alignment horizontal="right" vertical="center"/>
    </xf>
    <xf numFmtId="0" fontId="22" fillId="0" borderId="3" xfId="55" applyFont="1"/>
    <xf numFmtId="0" fontId="50" fillId="0" borderId="2" xfId="0" applyFont="1" applyBorder="1" applyAlignment="1">
      <alignment horizontal="left"/>
    </xf>
    <xf numFmtId="176" fontId="50" fillId="0" borderId="2" xfId="0" applyNumberFormat="1" applyFont="1" applyBorder="1" applyAlignment="1">
      <alignment horizontal="center"/>
    </xf>
    <xf numFmtId="176" fontId="71" fillId="0" borderId="2" xfId="0" applyNumberFormat="1" applyFont="1" applyBorder="1" applyAlignment="1">
      <alignment horizontal="right" vertical="top"/>
    </xf>
    <xf numFmtId="0" fontId="19" fillId="0" borderId="0" xfId="0" applyFont="1" applyAlignment="1">
      <alignment horizontal="left"/>
    </xf>
    <xf numFmtId="176" fontId="50" fillId="0" borderId="0" xfId="0" applyNumberFormat="1" applyFont="1" applyAlignment="1">
      <alignment horizontal="center"/>
    </xf>
    <xf numFmtId="176" fontId="50" fillId="0" borderId="0" xfId="0" applyNumberFormat="1" applyFont="1" applyAlignment="1">
      <alignment horizontal="right"/>
    </xf>
    <xf numFmtId="0" fontId="13" fillId="44" borderId="3" xfId="0" applyFont="1" applyFill="1" applyBorder="1"/>
    <xf numFmtId="0" fontId="16" fillId="44" borderId="3" xfId="0" applyFont="1" applyFill="1" applyBorder="1" applyAlignment="1">
      <alignment vertical="center"/>
    </xf>
    <xf numFmtId="4" fontId="16" fillId="44" borderId="3" xfId="0" applyNumberFormat="1" applyFont="1" applyFill="1" applyBorder="1" applyAlignment="1">
      <alignment horizontal="center" vertical="center"/>
    </xf>
    <xf numFmtId="0" fontId="16" fillId="0" borderId="16" xfId="55" applyFont="1" applyBorder="1" applyAlignment="1">
      <alignment horizontal="left" vertical="center" wrapText="1"/>
    </xf>
    <xf numFmtId="185" fontId="16" fillId="4" borderId="0" xfId="0" applyNumberFormat="1" applyFont="1" applyFill="1" applyAlignment="1">
      <alignment horizontal="center" vertical="center"/>
    </xf>
    <xf numFmtId="0" fontId="16" fillId="4" borderId="3" xfId="55" applyFont="1" applyFill="1" applyAlignment="1">
      <alignment vertical="center"/>
    </xf>
    <xf numFmtId="172" fontId="14" fillId="3" borderId="6" xfId="0" applyNumberFormat="1" applyFont="1" applyFill="1" applyBorder="1" applyAlignment="1">
      <alignment horizontal="right" vertical="center"/>
    </xf>
    <xf numFmtId="186" fontId="14" fillId="3" borderId="6" xfId="0" applyNumberFormat="1" applyFont="1" applyFill="1" applyBorder="1" applyAlignment="1">
      <alignment horizontal="right" vertical="center"/>
    </xf>
    <xf numFmtId="172" fontId="14" fillId="3" borderId="6" xfId="55" applyNumberFormat="1" applyFont="1" applyFill="1" applyBorder="1" applyAlignment="1">
      <alignment horizontal="center" vertical="center"/>
    </xf>
    <xf numFmtId="175" fontId="21" fillId="3" borderId="6" xfId="55" applyNumberFormat="1" applyFont="1" applyFill="1" applyBorder="1" applyAlignment="1">
      <alignment horizontal="right" vertical="center"/>
    </xf>
    <xf numFmtId="185" fontId="14" fillId="4" borderId="3" xfId="55" applyNumberFormat="1" applyFont="1" applyFill="1" applyAlignment="1">
      <alignment horizontal="right" vertical="center"/>
    </xf>
    <xf numFmtId="0" fontId="58" fillId="0" borderId="3" xfId="0" applyFont="1" applyBorder="1"/>
    <xf numFmtId="186" fontId="21" fillId="3" borderId="6" xfId="0" applyNumberFormat="1" applyFont="1" applyFill="1" applyBorder="1" applyAlignment="1">
      <alignment horizontal="right" vertical="center"/>
    </xf>
    <xf numFmtId="187" fontId="14" fillId="44" borderId="3" xfId="55" applyNumberFormat="1" applyFont="1" applyFill="1" applyAlignment="1">
      <alignment horizontal="right" vertical="center"/>
    </xf>
    <xf numFmtId="0" fontId="14" fillId="3" borderId="6" xfId="0" applyFont="1" applyFill="1" applyBorder="1" applyAlignment="1">
      <alignment horizontal="left" vertical="center" indent="1"/>
    </xf>
    <xf numFmtId="169" fontId="14" fillId="3" borderId="6" xfId="0" applyNumberFormat="1" applyFont="1" applyFill="1" applyBorder="1" applyAlignment="1">
      <alignment horizontal="center" vertical="center"/>
    </xf>
    <xf numFmtId="186" fontId="14" fillId="3" borderId="6" xfId="3" applyNumberFormat="1" applyFont="1" applyFill="1" applyBorder="1" applyAlignment="1">
      <alignment horizontal="right" vertical="center"/>
    </xf>
    <xf numFmtId="171" fontId="14" fillId="4" borderId="6" xfId="3" applyNumberFormat="1" applyFont="1" applyFill="1" applyBorder="1" applyAlignment="1">
      <alignment horizontal="right" vertical="center"/>
    </xf>
    <xf numFmtId="187" fontId="16" fillId="44" borderId="3" xfId="55" applyNumberFormat="1" applyFont="1" applyFill="1" applyAlignment="1">
      <alignment horizontal="right" vertical="center"/>
    </xf>
    <xf numFmtId="185" fontId="24" fillId="3" borderId="6" xfId="55" applyNumberFormat="1" applyFont="1" applyFill="1" applyBorder="1" applyAlignment="1">
      <alignment horizontal="center" vertical="center"/>
    </xf>
    <xf numFmtId="185" fontId="21" fillId="3" borderId="6" xfId="0" applyNumberFormat="1" applyFont="1" applyFill="1" applyBorder="1" applyAlignment="1">
      <alignment horizontal="center" vertical="center"/>
    </xf>
    <xf numFmtId="171" fontId="21" fillId="4" borderId="6" xfId="3" applyNumberFormat="1" applyFont="1" applyFill="1" applyBorder="1" applyAlignment="1">
      <alignment horizontal="right" vertical="center"/>
    </xf>
    <xf numFmtId="169" fontId="14" fillId="3" borderId="6" xfId="55" applyNumberFormat="1" applyFont="1" applyFill="1" applyBorder="1" applyAlignment="1">
      <alignment horizontal="center" vertical="center" wrapText="1"/>
    </xf>
    <xf numFmtId="4" fontId="21" fillId="3" borderId="0" xfId="0" applyNumberFormat="1" applyFont="1" applyFill="1" applyAlignment="1">
      <alignment horizontal="center" vertical="center"/>
    </xf>
    <xf numFmtId="167" fontId="14" fillId="44" borderId="0" xfId="0" applyNumberFormat="1" applyFont="1" applyFill="1" applyAlignment="1">
      <alignment horizontal="left" vertical="center"/>
    </xf>
    <xf numFmtId="0" fontId="50" fillId="0" borderId="2" xfId="0" applyFont="1" applyBorder="1" applyAlignment="1">
      <alignment horizontal="center"/>
    </xf>
    <xf numFmtId="176" fontId="50" fillId="0" borderId="2" xfId="0" applyNumberFormat="1" applyFont="1" applyBorder="1"/>
    <xf numFmtId="0" fontId="19" fillId="0" borderId="0" xfId="0" applyFont="1"/>
    <xf numFmtId="176" fontId="19" fillId="0" borderId="0" xfId="0" applyNumberFormat="1" applyFont="1"/>
    <xf numFmtId="0" fontId="16" fillId="44" borderId="0" xfId="0" applyFont="1" applyFill="1" applyAlignment="1">
      <alignment horizontal="left" vertical="center" wrapText="1"/>
    </xf>
    <xf numFmtId="176" fontId="14" fillId="44" borderId="23" xfId="0" applyNumberFormat="1" applyFont="1" applyFill="1" applyBorder="1" applyAlignment="1">
      <alignment horizontal="center" vertical="center"/>
    </xf>
    <xf numFmtId="0" fontId="14" fillId="44" borderId="6" xfId="0" applyFont="1" applyFill="1" applyBorder="1" applyAlignment="1">
      <alignment horizontal="left" vertical="center"/>
    </xf>
    <xf numFmtId="4" fontId="14" fillId="44" borderId="6" xfId="0" applyNumberFormat="1" applyFont="1" applyFill="1" applyBorder="1" applyAlignment="1">
      <alignment horizontal="center" vertical="center"/>
    </xf>
    <xf numFmtId="0" fontId="50" fillId="0" borderId="0" xfId="0" applyFont="1"/>
    <xf numFmtId="176" fontId="14" fillId="44" borderId="6" xfId="0" applyNumberFormat="1" applyFont="1" applyFill="1" applyBorder="1" applyAlignment="1">
      <alignment horizontal="center" vertical="center"/>
    </xf>
    <xf numFmtId="4" fontId="24" fillId="44" borderId="0" xfId="0" applyNumberFormat="1" applyFont="1" applyFill="1" applyAlignment="1">
      <alignment horizontal="center" vertical="center"/>
    </xf>
    <xf numFmtId="4" fontId="21" fillId="44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4" fontId="16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vertical="center"/>
    </xf>
    <xf numFmtId="4" fontId="14" fillId="2" borderId="0" xfId="0" applyNumberFormat="1" applyFont="1" applyFill="1" applyAlignment="1">
      <alignment horizontal="center" vertical="center"/>
    </xf>
    <xf numFmtId="176" fontId="28" fillId="0" borderId="0" xfId="0" applyNumberFormat="1" applyFont="1"/>
    <xf numFmtId="0" fontId="76" fillId="2" borderId="0" xfId="0" applyFont="1" applyFill="1"/>
    <xf numFmtId="4" fontId="76" fillId="2" borderId="0" xfId="0" applyNumberFormat="1" applyFont="1" applyFill="1" applyAlignment="1">
      <alignment horizontal="center" vertical="center"/>
    </xf>
    <xf numFmtId="0" fontId="77" fillId="2" borderId="0" xfId="0" applyFont="1" applyFill="1"/>
    <xf numFmtId="4" fontId="77" fillId="2" borderId="0" xfId="0" applyNumberFormat="1" applyFont="1" applyFill="1" applyAlignment="1">
      <alignment horizontal="center" vertical="center"/>
    </xf>
    <xf numFmtId="0" fontId="76" fillId="44" borderId="0" xfId="0" applyFont="1" applyFill="1"/>
    <xf numFmtId="4" fontId="76" fillId="44" borderId="0" xfId="0" applyNumberFormat="1" applyFont="1" applyFill="1" applyAlignment="1">
      <alignment horizontal="center" vertical="center"/>
    </xf>
    <xf numFmtId="0" fontId="77" fillId="44" borderId="0" xfId="0" applyFont="1" applyFill="1"/>
    <xf numFmtId="4" fontId="77" fillId="44" borderId="0" xfId="0" applyNumberFormat="1" applyFont="1" applyFill="1" applyAlignment="1">
      <alignment horizontal="center" vertical="center"/>
    </xf>
    <xf numFmtId="0" fontId="77" fillId="44" borderId="0" xfId="0" applyFont="1" applyFill="1" applyAlignment="1">
      <alignment vertical="center"/>
    </xf>
    <xf numFmtId="0" fontId="76" fillId="44" borderId="0" xfId="0" applyFont="1" applyFill="1" applyAlignment="1">
      <alignment horizontal="left" vertical="center"/>
    </xf>
    <xf numFmtId="0" fontId="77" fillId="44" borderId="0" xfId="0" applyFont="1" applyFill="1" applyAlignment="1">
      <alignment horizontal="left" vertical="center"/>
    </xf>
    <xf numFmtId="0" fontId="76" fillId="44" borderId="0" xfId="0" applyFont="1" applyFill="1" applyAlignment="1">
      <alignment vertical="center"/>
    </xf>
    <xf numFmtId="176" fontId="76" fillId="44" borderId="0" xfId="0" applyNumberFormat="1" applyFont="1" applyFill="1" applyAlignment="1">
      <alignment horizontal="center" vertical="center"/>
    </xf>
    <xf numFmtId="176" fontId="77" fillId="44" borderId="0" xfId="0" applyNumberFormat="1" applyFont="1" applyFill="1" applyAlignment="1">
      <alignment horizontal="center" vertical="center"/>
    </xf>
    <xf numFmtId="0" fontId="77" fillId="44" borderId="6" xfId="0" applyFont="1" applyFill="1" applyBorder="1" applyAlignment="1">
      <alignment horizontal="left" vertical="center"/>
    </xf>
    <xf numFmtId="4" fontId="77" fillId="44" borderId="6" xfId="0" applyNumberFormat="1" applyFont="1" applyFill="1" applyBorder="1" applyAlignment="1">
      <alignment horizontal="center" vertical="center"/>
    </xf>
    <xf numFmtId="4" fontId="21" fillId="4" borderId="3" xfId="0" applyNumberFormat="1" applyFont="1" applyFill="1" applyBorder="1" applyAlignment="1">
      <alignment vertical="center"/>
    </xf>
    <xf numFmtId="176" fontId="14" fillId="4" borderId="6" xfId="55" applyNumberFormat="1" applyFont="1" applyFill="1" applyBorder="1" applyAlignment="1">
      <alignment horizontal="center" vertical="center"/>
    </xf>
    <xf numFmtId="176" fontId="21" fillId="37" borderId="6" xfId="55" applyNumberFormat="1" applyFont="1" applyFill="1" applyBorder="1" applyAlignment="1">
      <alignment vertical="center"/>
    </xf>
    <xf numFmtId="4" fontId="14" fillId="44" borderId="3" xfId="0" applyNumberFormat="1" applyFont="1" applyFill="1" applyBorder="1" applyAlignment="1">
      <alignment horizontal="center" vertical="center"/>
    </xf>
    <xf numFmtId="0" fontId="16" fillId="0" borderId="6" xfId="55" applyFont="1" applyBorder="1" applyAlignment="1">
      <alignment horizontal="left" vertical="center" wrapText="1"/>
    </xf>
    <xf numFmtId="180" fontId="27" fillId="0" borderId="3" xfId="4" applyNumberFormat="1" applyFont="1" applyAlignment="1">
      <alignment horizontal="left" vertical="center" wrapText="1"/>
    </xf>
    <xf numFmtId="169" fontId="16" fillId="4" borderId="3" xfId="55" applyNumberFormat="1" applyFont="1" applyFill="1" applyAlignment="1">
      <alignment horizontal="right" vertical="center"/>
    </xf>
    <xf numFmtId="169" fontId="16" fillId="3" borderId="3" xfId="55" applyNumberFormat="1" applyFont="1" applyFill="1" applyAlignment="1">
      <alignment horizontal="right" vertical="center"/>
    </xf>
    <xf numFmtId="169" fontId="16" fillId="4" borderId="3" xfId="55" applyNumberFormat="1" applyFont="1" applyFill="1" applyAlignment="1">
      <alignment vertical="center"/>
    </xf>
    <xf numFmtId="169" fontId="14" fillId="4" borderId="0" xfId="0" applyNumberFormat="1" applyFont="1" applyFill="1" applyAlignment="1">
      <alignment vertical="center"/>
    </xf>
    <xf numFmtId="169" fontId="14" fillId="3" borderId="3" xfId="55" applyNumberFormat="1" applyFont="1" applyFill="1" applyAlignment="1">
      <alignment vertical="center"/>
    </xf>
    <xf numFmtId="169" fontId="14" fillId="4" borderId="0" xfId="0" applyNumberFormat="1" applyFont="1" applyFill="1" applyAlignment="1">
      <alignment horizontal="right" vertical="center"/>
    </xf>
    <xf numFmtId="169" fontId="14" fillId="4" borderId="3" xfId="55" applyNumberFormat="1" applyFont="1" applyFill="1" applyAlignment="1">
      <alignment vertical="center"/>
    </xf>
    <xf numFmtId="169" fontId="16" fillId="3" borderId="0" xfId="0" applyNumberFormat="1" applyFont="1" applyFill="1" applyAlignment="1">
      <alignment vertical="center"/>
    </xf>
    <xf numFmtId="169" fontId="14" fillId="3" borderId="0" xfId="0" applyNumberFormat="1" applyFont="1" applyFill="1" applyAlignment="1">
      <alignment vertical="center"/>
    </xf>
    <xf numFmtId="169" fontId="16" fillId="4" borderId="0" xfId="0" applyNumberFormat="1" applyFont="1" applyFill="1" applyAlignment="1">
      <alignment vertical="center"/>
    </xf>
    <xf numFmtId="169" fontId="14" fillId="3" borderId="6" xfId="0" applyNumberFormat="1" applyFont="1" applyFill="1" applyBorder="1" applyAlignment="1">
      <alignment vertical="center"/>
    </xf>
    <xf numFmtId="171" fontId="16" fillId="3" borderId="0" xfId="0" applyNumberFormat="1" applyFont="1" applyFill="1" applyAlignment="1">
      <alignment horizontal="right" vertical="center"/>
    </xf>
    <xf numFmtId="171" fontId="14" fillId="3" borderId="0" xfId="0" applyNumberFormat="1" applyFont="1" applyFill="1" applyAlignment="1">
      <alignment horizontal="right" vertical="center"/>
    </xf>
    <xf numFmtId="171" fontId="14" fillId="3" borderId="6" xfId="0" applyNumberFormat="1" applyFont="1" applyFill="1" applyBorder="1" applyAlignment="1">
      <alignment horizontal="right" vertical="center"/>
    </xf>
    <xf numFmtId="0" fontId="17" fillId="44" borderId="3" xfId="55" applyFont="1" applyFill="1" applyAlignment="1">
      <alignment vertical="center"/>
    </xf>
    <xf numFmtId="0" fontId="29" fillId="0" borderId="3" xfId="55" applyAlignment="1">
      <alignment vertical="center"/>
    </xf>
    <xf numFmtId="0" fontId="65" fillId="0" borderId="3" xfId="55" applyFont="1" applyAlignment="1">
      <alignment vertical="center"/>
    </xf>
    <xf numFmtId="0" fontId="19" fillId="0" borderId="0" xfId="0" applyFont="1" applyAlignment="1">
      <alignment vertical="center"/>
    </xf>
    <xf numFmtId="176" fontId="19" fillId="0" borderId="0" xfId="0" applyNumberFormat="1" applyFont="1" applyAlignment="1">
      <alignment vertical="center"/>
    </xf>
    <xf numFmtId="0" fontId="73" fillId="0" borderId="0" xfId="0" applyFont="1" applyAlignment="1">
      <alignment vertical="center"/>
    </xf>
    <xf numFmtId="167" fontId="14" fillId="44" borderId="16" xfId="0" applyNumberFormat="1" applyFont="1" applyFill="1" applyBorder="1" applyAlignment="1">
      <alignment horizontal="left" vertical="center"/>
    </xf>
    <xf numFmtId="176" fontId="14" fillId="44" borderId="16" xfId="0" applyNumberFormat="1" applyFont="1" applyFill="1" applyBorder="1" applyAlignment="1">
      <alignment horizontal="center" vertical="center"/>
    </xf>
    <xf numFmtId="176" fontId="20" fillId="44" borderId="16" xfId="0" applyNumberFormat="1" applyFont="1" applyFill="1" applyBorder="1" applyAlignment="1">
      <alignment horizontal="center" vertical="center"/>
    </xf>
    <xf numFmtId="0" fontId="14" fillId="44" borderId="3" xfId="0" applyFont="1" applyFill="1" applyBorder="1" applyAlignment="1">
      <alignment horizontal="left" vertical="center"/>
    </xf>
    <xf numFmtId="176" fontId="14" fillId="44" borderId="3" xfId="0" applyNumberFormat="1" applyFont="1" applyFill="1" applyBorder="1" applyAlignment="1">
      <alignment horizontal="center" vertical="center"/>
    </xf>
    <xf numFmtId="0" fontId="16" fillId="44" borderId="3" xfId="0" applyFont="1" applyFill="1" applyBorder="1" applyAlignment="1">
      <alignment horizontal="left" vertical="center"/>
    </xf>
    <xf numFmtId="176" fontId="16" fillId="44" borderId="3" xfId="0" applyNumberFormat="1" applyFont="1" applyFill="1" applyBorder="1" applyAlignment="1">
      <alignment horizontal="center" vertical="center"/>
    </xf>
    <xf numFmtId="0" fontId="78" fillId="0" borderId="16" xfId="0" applyFont="1" applyBorder="1" applyAlignment="1">
      <alignment horizontal="left"/>
    </xf>
    <xf numFmtId="4" fontId="78" fillId="0" borderId="16" xfId="0" applyNumberFormat="1" applyFont="1" applyBorder="1" applyAlignment="1">
      <alignment horizontal="center"/>
    </xf>
    <xf numFmtId="176" fontId="78" fillId="0" borderId="16" xfId="0" applyNumberFormat="1" applyFont="1" applyBorder="1" applyAlignment="1">
      <alignment horizontal="center"/>
    </xf>
    <xf numFmtId="176" fontId="79" fillId="0" borderId="16" xfId="0" applyNumberFormat="1" applyFont="1" applyBorder="1" applyAlignment="1">
      <alignment horizontal="right"/>
    </xf>
    <xf numFmtId="0" fontId="77" fillId="44" borderId="3" xfId="0" applyFont="1" applyFill="1" applyBorder="1" applyAlignment="1">
      <alignment horizontal="left" vertical="center"/>
    </xf>
    <xf numFmtId="4" fontId="77" fillId="44" borderId="3" xfId="0" applyNumberFormat="1" applyFont="1" applyFill="1" applyBorder="1" applyAlignment="1">
      <alignment horizontal="center" vertical="center"/>
    </xf>
    <xf numFmtId="0" fontId="76" fillId="44" borderId="3" xfId="0" applyFont="1" applyFill="1" applyBorder="1" applyAlignment="1">
      <alignment horizontal="left" vertical="center"/>
    </xf>
    <xf numFmtId="4" fontId="76" fillId="44" borderId="3" xfId="0" applyNumberFormat="1" applyFont="1" applyFill="1" applyBorder="1" applyAlignment="1">
      <alignment horizontal="center" vertical="center"/>
    </xf>
    <xf numFmtId="176" fontId="76" fillId="44" borderId="3" xfId="0" applyNumberFormat="1" applyFont="1" applyFill="1" applyBorder="1" applyAlignment="1">
      <alignment horizontal="center" vertical="center"/>
    </xf>
    <xf numFmtId="0" fontId="14" fillId="0" borderId="3" xfId="55" applyFont="1" applyAlignment="1">
      <alignment horizontal="left" vertical="center"/>
    </xf>
    <xf numFmtId="0" fontId="17" fillId="4" borderId="3" xfId="55" applyFont="1" applyFill="1" applyAlignment="1">
      <alignment horizontal="left" vertical="top"/>
    </xf>
    <xf numFmtId="0" fontId="16" fillId="0" borderId="16" xfId="55" applyFont="1" applyBorder="1" applyAlignment="1">
      <alignment vertical="center" wrapText="1"/>
    </xf>
    <xf numFmtId="167" fontId="16" fillId="38" borderId="20" xfId="55" applyNumberFormat="1" applyFont="1" applyFill="1" applyBorder="1" applyAlignment="1">
      <alignment horizontal="center" vertical="center" wrapText="1"/>
    </xf>
    <xf numFmtId="0" fontId="14" fillId="2" borderId="16" xfId="55" applyFont="1" applyFill="1" applyBorder="1" applyAlignment="1">
      <alignment vertical="center"/>
    </xf>
    <xf numFmtId="182" fontId="14" fillId="2" borderId="16" xfId="55" applyNumberFormat="1" applyFont="1" applyFill="1" applyBorder="1" applyAlignment="1">
      <alignment vertical="center"/>
    </xf>
    <xf numFmtId="0" fontId="30" fillId="4" borderId="6" xfId="55" applyFont="1" applyFill="1" applyBorder="1" applyAlignment="1">
      <alignment horizontal="right" vertical="top"/>
    </xf>
    <xf numFmtId="182" fontId="14" fillId="2" borderId="3" xfId="55" applyNumberFormat="1" applyFont="1" applyFill="1" applyAlignment="1">
      <alignment horizontal="left" vertical="center"/>
    </xf>
    <xf numFmtId="0" fontId="50" fillId="4" borderId="16" xfId="55" applyFont="1" applyFill="1" applyBorder="1" applyAlignment="1">
      <alignment vertical="center"/>
    </xf>
    <xf numFmtId="0" fontId="16" fillId="0" borderId="3" xfId="55" applyFont="1" applyAlignment="1">
      <alignment vertical="center"/>
    </xf>
    <xf numFmtId="3" fontId="14" fillId="0" borderId="3" xfId="55" applyNumberFormat="1" applyFont="1"/>
    <xf numFmtId="2" fontId="14" fillId="0" borderId="3" xfId="55" applyNumberFormat="1" applyFont="1"/>
    <xf numFmtId="0" fontId="16" fillId="0" borderId="6" xfId="55" applyFont="1" applyBorder="1" applyAlignment="1">
      <alignment vertical="center"/>
    </xf>
    <xf numFmtId="0" fontId="14" fillId="0" borderId="6" xfId="55" applyFont="1" applyBorder="1"/>
    <xf numFmtId="3" fontId="14" fillId="0" borderId="6" xfId="55" applyNumberFormat="1" applyFont="1" applyBorder="1"/>
    <xf numFmtId="2" fontId="14" fillId="0" borderId="6" xfId="55" applyNumberFormat="1" applyFont="1" applyBorder="1"/>
    <xf numFmtId="0" fontId="16" fillId="0" borderId="3" xfId="55" applyFont="1" applyAlignment="1">
      <alignment horizontal="left" vertical="center"/>
    </xf>
    <xf numFmtId="0" fontId="16" fillId="0" borderId="6" xfId="55" applyFont="1" applyBorder="1" applyAlignment="1">
      <alignment horizontal="left" vertical="center"/>
    </xf>
    <xf numFmtId="0" fontId="14" fillId="0" borderId="16" xfId="55" applyFont="1" applyBorder="1"/>
    <xf numFmtId="0" fontId="16" fillId="0" borderId="4" xfId="55" applyFont="1" applyBorder="1" applyAlignment="1">
      <alignment vertical="center"/>
    </xf>
    <xf numFmtId="0" fontId="14" fillId="0" borderId="4" xfId="55" applyFont="1" applyBorder="1"/>
    <xf numFmtId="3" fontId="14" fillId="0" borderId="4" xfId="55" applyNumberFormat="1" applyFont="1" applyBorder="1"/>
    <xf numFmtId="2" fontId="14" fillId="0" borderId="4" xfId="55" applyNumberFormat="1" applyFont="1" applyBorder="1"/>
    <xf numFmtId="1" fontId="14" fillId="0" borderId="6" xfId="55" applyNumberFormat="1" applyFont="1" applyBorder="1"/>
    <xf numFmtId="1" fontId="14" fillId="0" borderId="3" xfId="55" applyNumberFormat="1" applyFont="1"/>
    <xf numFmtId="1" fontId="14" fillId="0" borderId="4" xfId="55" applyNumberFormat="1" applyFont="1" applyBorder="1"/>
    <xf numFmtId="1" fontId="14" fillId="0" borderId="16" xfId="55" applyNumberFormat="1" applyFont="1" applyBorder="1"/>
    <xf numFmtId="3" fontId="14" fillId="0" borderId="16" xfId="55" applyNumberFormat="1" applyFont="1" applyBorder="1"/>
    <xf numFmtId="2" fontId="14" fillId="0" borderId="16" xfId="55" applyNumberFormat="1" applyFont="1" applyBorder="1"/>
    <xf numFmtId="181" fontId="14" fillId="0" borderId="3" xfId="53" applyNumberFormat="1" applyFont="1" applyAlignment="1">
      <alignment vertical="center"/>
    </xf>
    <xf numFmtId="0" fontId="14" fillId="0" borderId="6" xfId="55" applyFont="1" applyBorder="1" applyAlignment="1">
      <alignment vertical="center"/>
    </xf>
    <xf numFmtId="1" fontId="14" fillId="0" borderId="6" xfId="55" applyNumberFormat="1" applyFont="1" applyBorder="1" applyAlignment="1">
      <alignment vertical="center"/>
    </xf>
    <xf numFmtId="181" fontId="14" fillId="0" borderId="6" xfId="53" applyNumberFormat="1" applyFont="1" applyBorder="1" applyAlignment="1">
      <alignment vertical="center"/>
    </xf>
    <xf numFmtId="181" fontId="14" fillId="0" borderId="3" xfId="53" applyNumberFormat="1" applyFont="1" applyBorder="1" applyAlignment="1">
      <alignment vertical="center"/>
    </xf>
    <xf numFmtId="0" fontId="14" fillId="0" borderId="4" xfId="55" applyFont="1" applyBorder="1" applyAlignment="1">
      <alignment vertical="center"/>
    </xf>
    <xf numFmtId="1" fontId="14" fillId="0" borderId="4" xfId="55" applyNumberFormat="1" applyFont="1" applyBorder="1" applyAlignment="1">
      <alignment vertical="center"/>
    </xf>
    <xf numFmtId="181" fontId="14" fillId="0" borderId="4" xfId="53" applyNumberFormat="1" applyFont="1" applyBorder="1" applyAlignment="1">
      <alignment vertical="center"/>
    </xf>
    <xf numFmtId="0" fontId="14" fillId="0" borderId="16" xfId="55" applyFont="1" applyBorder="1" applyAlignment="1">
      <alignment vertical="center"/>
    </xf>
    <xf numFmtId="1" fontId="14" fillId="0" borderId="16" xfId="55" applyNumberFormat="1" applyFont="1" applyBorder="1" applyAlignment="1">
      <alignment vertical="center"/>
    </xf>
    <xf numFmtId="181" fontId="14" fillId="0" borderId="16" xfId="53" applyNumberFormat="1" applyFont="1" applyBorder="1" applyAlignment="1">
      <alignment vertical="center"/>
    </xf>
    <xf numFmtId="0" fontId="21" fillId="0" borderId="27" xfId="60" applyFont="1" applyBorder="1" applyAlignment="1">
      <alignment horizontal="left" vertical="center" wrapText="1"/>
    </xf>
    <xf numFmtId="0" fontId="50" fillId="0" borderId="3" xfId="60" applyFont="1" applyAlignment="1">
      <alignment horizontal="left" vertical="center" wrapText="1"/>
    </xf>
    <xf numFmtId="0" fontId="50" fillId="0" borderId="27" xfId="60" applyFont="1" applyBorder="1" applyAlignment="1">
      <alignment horizontal="left" vertical="center" wrapText="1"/>
    </xf>
    <xf numFmtId="0" fontId="21" fillId="0" borderId="3" xfId="60" applyFont="1" applyAlignment="1">
      <alignment horizontal="left" vertical="center" wrapText="1"/>
    </xf>
    <xf numFmtId="0" fontId="21" fillId="0" borderId="26" xfId="60" applyFont="1" applyBorder="1" applyAlignment="1">
      <alignment vertical="center" wrapText="1"/>
    </xf>
    <xf numFmtId="0" fontId="24" fillId="0" borderId="16" xfId="55" applyFont="1" applyBorder="1" applyAlignment="1">
      <alignment horizontal="left" vertical="center" wrapText="1"/>
    </xf>
    <xf numFmtId="0" fontId="24" fillId="0" borderId="3" xfId="55" applyFont="1" applyAlignment="1">
      <alignment horizontal="left" vertical="center" wrapText="1"/>
    </xf>
    <xf numFmtId="0" fontId="24" fillId="0" borderId="6" xfId="55" applyFont="1" applyBorder="1" applyAlignment="1">
      <alignment horizontal="left" vertical="center" wrapText="1"/>
    </xf>
    <xf numFmtId="0" fontId="16" fillId="39" borderId="16" xfId="55" applyFont="1" applyFill="1" applyBorder="1" applyAlignment="1">
      <alignment horizontal="center" vertical="center" wrapText="1"/>
    </xf>
    <xf numFmtId="0" fontId="16" fillId="39" borderId="3" xfId="55" applyFont="1" applyFill="1" applyAlignment="1">
      <alignment horizontal="center" vertical="center" wrapText="1"/>
    </xf>
    <xf numFmtId="0" fontId="16" fillId="39" borderId="6" xfId="55" applyFont="1" applyFill="1" applyBorder="1" applyAlignment="1">
      <alignment horizontal="center" vertical="center" wrapText="1"/>
    </xf>
    <xf numFmtId="177" fontId="27" fillId="2" borderId="0" xfId="0" applyNumberFormat="1" applyFont="1" applyFill="1" applyAlignment="1">
      <alignment horizontal="left"/>
    </xf>
    <xf numFmtId="0" fontId="54" fillId="2" borderId="0" xfId="0" applyFont="1" applyFill="1" applyAlignment="1">
      <alignment horizontal="left" vertical="top"/>
    </xf>
    <xf numFmtId="0" fontId="16" fillId="40" borderId="28" xfId="55" applyFont="1" applyFill="1" applyBorder="1" applyAlignment="1">
      <alignment horizontal="center" vertical="center"/>
    </xf>
    <xf numFmtId="0" fontId="22" fillId="38" borderId="32" xfId="55" applyFont="1" applyFill="1" applyBorder="1"/>
    <xf numFmtId="0" fontId="16" fillId="40" borderId="29" xfId="55" applyFont="1" applyFill="1" applyBorder="1" applyAlignment="1">
      <alignment horizontal="center" vertical="center"/>
    </xf>
    <xf numFmtId="0" fontId="22" fillId="38" borderId="30" xfId="55" applyFont="1" applyFill="1" applyBorder="1"/>
    <xf numFmtId="0" fontId="22" fillId="38" borderId="31" xfId="55" applyFont="1" applyFill="1" applyBorder="1"/>
    <xf numFmtId="0" fontId="16" fillId="0" borderId="6" xfId="5" applyFont="1" applyBorder="1" applyAlignment="1">
      <alignment horizontal="left"/>
    </xf>
    <xf numFmtId="0" fontId="22" fillId="38" borderId="30" xfId="55" applyFont="1" applyFill="1" applyBorder="1" applyAlignment="1">
      <alignment horizontal="center"/>
    </xf>
    <xf numFmtId="0" fontId="22" fillId="38" borderId="31" xfId="55" applyFont="1" applyFill="1" applyBorder="1" applyAlignment="1">
      <alignment horizontal="center"/>
    </xf>
    <xf numFmtId="0" fontId="16" fillId="0" borderId="3" xfId="5" applyFont="1" applyAlignment="1">
      <alignment horizontal="left"/>
    </xf>
    <xf numFmtId="0" fontId="16" fillId="40" borderId="32" xfId="55" applyFont="1" applyFill="1" applyBorder="1" applyAlignment="1">
      <alignment horizontal="center" vertical="center"/>
    </xf>
    <xf numFmtId="0" fontId="16" fillId="40" borderId="30" xfId="55" applyFont="1" applyFill="1" applyBorder="1" applyAlignment="1">
      <alignment horizontal="center" vertical="center"/>
    </xf>
    <xf numFmtId="0" fontId="16" fillId="40" borderId="31" xfId="55" applyFont="1" applyFill="1" applyBorder="1" applyAlignment="1">
      <alignment horizontal="center" vertical="center"/>
    </xf>
    <xf numFmtId="0" fontId="80" fillId="0" borderId="0" xfId="0" applyFont="1" applyAlignment="1">
      <alignment horizontal="left"/>
    </xf>
    <xf numFmtId="0" fontId="0" fillId="0" borderId="0" xfId="0"/>
    <xf numFmtId="0" fontId="17" fillId="4" borderId="3" xfId="55" applyFont="1" applyFill="1" applyAlignment="1">
      <alignment horizontal="left"/>
    </xf>
    <xf numFmtId="0" fontId="15" fillId="4" borderId="3" xfId="55" applyFont="1" applyFill="1" applyAlignment="1">
      <alignment horizontal="left"/>
    </xf>
    <xf numFmtId="0" fontId="17" fillId="4" borderId="3" xfId="55" applyFont="1" applyFill="1" applyAlignment="1">
      <alignment horizontal="left" vertical="center"/>
    </xf>
    <xf numFmtId="0" fontId="24" fillId="4" borderId="3" xfId="5" applyFont="1" applyFill="1" applyAlignment="1">
      <alignment horizontal="left" vertical="center"/>
    </xf>
    <xf numFmtId="0" fontId="16" fillId="38" borderId="18" xfId="55" applyFont="1" applyFill="1" applyBorder="1" applyAlignment="1">
      <alignment horizontal="center" vertical="center"/>
    </xf>
    <xf numFmtId="0" fontId="16" fillId="38" borderId="4" xfId="55" applyFont="1" applyFill="1" applyBorder="1" applyAlignment="1">
      <alignment horizontal="center" vertical="center"/>
    </xf>
    <xf numFmtId="0" fontId="16" fillId="38" borderId="19" xfId="55" applyFont="1" applyFill="1" applyBorder="1" applyAlignment="1">
      <alignment horizontal="center" vertical="center"/>
    </xf>
    <xf numFmtId="0" fontId="16" fillId="38" borderId="17" xfId="55" applyFont="1" applyFill="1" applyBorder="1" applyAlignment="1">
      <alignment horizontal="center" vertical="center" wrapText="1"/>
    </xf>
    <xf numFmtId="0" fontId="16" fillId="38" borderId="20" xfId="55" applyFont="1" applyFill="1" applyBorder="1" applyAlignment="1">
      <alignment horizontal="center" vertical="center" wrapText="1"/>
    </xf>
    <xf numFmtId="0" fontId="16" fillId="4" borderId="3" xfId="5" applyFont="1" applyFill="1" applyAlignment="1">
      <alignment horizontal="left" vertical="center"/>
    </xf>
    <xf numFmtId="0" fontId="27" fillId="4" borderId="3" xfId="55" applyFont="1" applyFill="1" applyAlignment="1">
      <alignment horizontal="left"/>
    </xf>
    <xf numFmtId="0" fontId="16" fillId="4" borderId="3" xfId="5" applyFont="1" applyFill="1" applyAlignment="1">
      <alignment horizontal="left"/>
    </xf>
    <xf numFmtId="167" fontId="16" fillId="38" borderId="17" xfId="55" applyNumberFormat="1" applyFont="1" applyFill="1" applyBorder="1" applyAlignment="1">
      <alignment horizontal="center" vertical="center" wrapText="1"/>
    </xf>
    <xf numFmtId="167" fontId="16" fillId="38" borderId="24" xfId="55" applyNumberFormat="1" applyFont="1" applyFill="1" applyBorder="1" applyAlignment="1">
      <alignment horizontal="center" vertical="center" wrapText="1"/>
    </xf>
    <xf numFmtId="167" fontId="16" fillId="38" borderId="18" xfId="55" applyNumberFormat="1" applyFont="1" applyFill="1" applyBorder="1" applyAlignment="1">
      <alignment horizontal="center" vertical="center"/>
    </xf>
    <xf numFmtId="167" fontId="16" fillId="38" borderId="4" xfId="55" applyNumberFormat="1" applyFont="1" applyFill="1" applyBorder="1" applyAlignment="1">
      <alignment horizontal="center" vertical="center"/>
    </xf>
    <xf numFmtId="167" fontId="16" fillId="38" borderId="19" xfId="55" applyNumberFormat="1" applyFont="1" applyFill="1" applyBorder="1" applyAlignment="1">
      <alignment horizontal="center" vertical="center"/>
    </xf>
    <xf numFmtId="0" fontId="16" fillId="0" borderId="16" xfId="55" applyFont="1" applyBorder="1" applyAlignment="1">
      <alignment horizontal="left" vertical="center" wrapText="1"/>
    </xf>
    <xf numFmtId="0" fontId="16" fillId="0" borderId="6" xfId="55" applyFont="1" applyBorder="1" applyAlignment="1">
      <alignment horizontal="left" vertical="center" wrapText="1"/>
    </xf>
    <xf numFmtId="0" fontId="16" fillId="0" borderId="3" xfId="55" applyFont="1" applyAlignment="1">
      <alignment horizontal="left" vertical="center" wrapText="1"/>
    </xf>
    <xf numFmtId="0" fontId="27" fillId="0" borderId="3" xfId="4" applyFont="1" applyAlignment="1">
      <alignment horizontal="left" wrapText="1"/>
    </xf>
    <xf numFmtId="0" fontId="16" fillId="0" borderId="16" xfId="55" applyFont="1" applyBorder="1" applyAlignment="1">
      <alignment horizontal="left" vertical="center"/>
    </xf>
    <xf numFmtId="0" fontId="16" fillId="0" borderId="3" xfId="55" applyFont="1" applyAlignment="1">
      <alignment horizontal="left" vertical="center"/>
    </xf>
    <xf numFmtId="0" fontId="16" fillId="0" borderId="6" xfId="55" applyFont="1" applyBorder="1" applyAlignment="1">
      <alignment horizontal="left" vertical="center"/>
    </xf>
    <xf numFmtId="0" fontId="27" fillId="0" borderId="3" xfId="4" applyFont="1" applyAlignment="1">
      <alignment horizontal="left" vertical="center" wrapText="1"/>
    </xf>
    <xf numFmtId="0" fontId="27" fillId="0" borderId="6" xfId="4" applyFont="1" applyBorder="1" applyAlignment="1">
      <alignment horizontal="left" vertical="center" wrapText="1"/>
    </xf>
    <xf numFmtId="180" fontId="27" fillId="0" borderId="3" xfId="4" applyNumberFormat="1" applyFont="1" applyAlignment="1">
      <alignment horizontal="left" vertical="top" wrapText="1"/>
    </xf>
    <xf numFmtId="0" fontId="16" fillId="0" borderId="16" xfId="55" applyFont="1" applyBorder="1" applyAlignment="1">
      <alignment vertical="center"/>
    </xf>
    <xf numFmtId="0" fontId="16" fillId="0" borderId="3" xfId="55" applyFont="1" applyAlignment="1">
      <alignment vertical="center"/>
    </xf>
    <xf numFmtId="0" fontId="16" fillId="0" borderId="6" xfId="55" applyFont="1" applyBorder="1" applyAlignment="1">
      <alignment vertical="center"/>
    </xf>
  </cellXfs>
  <cellStyles count="71">
    <cellStyle name="20% - Énfasis1 2" xfId="25" xr:uid="{00000000-0005-0000-0000-000000000000}"/>
    <cellStyle name="20% - Énfasis2 2" xfId="29" xr:uid="{00000000-0005-0000-0000-000001000000}"/>
    <cellStyle name="20% - Énfasis3 2" xfId="33" xr:uid="{00000000-0005-0000-0000-000002000000}"/>
    <cellStyle name="20% - Énfasis4 2" xfId="37" xr:uid="{00000000-0005-0000-0000-000003000000}"/>
    <cellStyle name="20% - Énfasis5 2" xfId="41" xr:uid="{00000000-0005-0000-0000-000004000000}"/>
    <cellStyle name="20% - Énfasis6 2" xfId="45" xr:uid="{00000000-0005-0000-0000-000005000000}"/>
    <cellStyle name="40% - Énfasis1 2" xfId="26" xr:uid="{00000000-0005-0000-0000-000006000000}"/>
    <cellStyle name="40% - Énfasis2 2" xfId="30" xr:uid="{00000000-0005-0000-0000-000007000000}"/>
    <cellStyle name="40% - Énfasis3 2" xfId="34" xr:uid="{00000000-0005-0000-0000-000008000000}"/>
    <cellStyle name="40% - Énfasis4 2" xfId="38" xr:uid="{00000000-0005-0000-0000-000009000000}"/>
    <cellStyle name="40% - Énfasis5 2" xfId="42" xr:uid="{00000000-0005-0000-0000-00000A000000}"/>
    <cellStyle name="40% - Énfasis6 2" xfId="46" xr:uid="{00000000-0005-0000-0000-00000B000000}"/>
    <cellStyle name="60% - Énfasis1 2" xfId="27" xr:uid="{00000000-0005-0000-0000-00000C000000}"/>
    <cellStyle name="60% - Énfasis2 2" xfId="31" xr:uid="{00000000-0005-0000-0000-00000D000000}"/>
    <cellStyle name="60% - Énfasis3 2" xfId="35" xr:uid="{00000000-0005-0000-0000-00000E000000}"/>
    <cellStyle name="60% - Énfasis4 2" xfId="39" xr:uid="{00000000-0005-0000-0000-00000F000000}"/>
    <cellStyle name="60% - Énfasis5 2" xfId="43" xr:uid="{00000000-0005-0000-0000-000010000000}"/>
    <cellStyle name="60% - Énfasis6 2" xfId="47" xr:uid="{00000000-0005-0000-0000-000011000000}"/>
    <cellStyle name="Bueno 2" xfId="19" xr:uid="{00000000-0005-0000-0000-000012000000}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7" builtinId="16" customBuiltin="1"/>
    <cellStyle name="Encabezado 4 2" xfId="18" xr:uid="{00000000-0005-0000-0000-000017000000}"/>
    <cellStyle name="Énfasis1 2" xfId="24" xr:uid="{00000000-0005-0000-0000-000018000000}"/>
    <cellStyle name="Énfasis2 2" xfId="28" xr:uid="{00000000-0005-0000-0000-000019000000}"/>
    <cellStyle name="Énfasis3 2" xfId="32" xr:uid="{00000000-0005-0000-0000-00001A000000}"/>
    <cellStyle name="Énfasis4 2" xfId="36" xr:uid="{00000000-0005-0000-0000-00001B000000}"/>
    <cellStyle name="Énfasis5 2" xfId="40" xr:uid="{00000000-0005-0000-0000-00001C000000}"/>
    <cellStyle name="Énfasis6 2" xfId="44" xr:uid="{00000000-0005-0000-0000-00001D000000}"/>
    <cellStyle name="Entrada" xfId="10" builtinId="20" customBuiltin="1"/>
    <cellStyle name="Incorrecto 2" xfId="20" xr:uid="{00000000-0005-0000-0000-00001F000000}"/>
    <cellStyle name="Millares 2" xfId="53" xr:uid="{00000000-0005-0000-0000-000020000000}"/>
    <cellStyle name="Millares 3" xfId="3" xr:uid="{00000000-0005-0000-0000-000021000000}"/>
    <cellStyle name="Moneda 2" xfId="54" xr:uid="{00000000-0005-0000-0000-000022000000}"/>
    <cellStyle name="Neutral 2" xfId="21" xr:uid="{00000000-0005-0000-0000-000023000000}"/>
    <cellStyle name="Normal" xfId="0" builtinId="0"/>
    <cellStyle name="Normal 2" xfId="6" xr:uid="{00000000-0005-0000-0000-000025000000}"/>
    <cellStyle name="Normal 2 2" xfId="48" xr:uid="{00000000-0005-0000-0000-000026000000}"/>
    <cellStyle name="Normal 2 3" xfId="50" xr:uid="{00000000-0005-0000-0000-000027000000}"/>
    <cellStyle name="Normal 2 3 2" xfId="52" xr:uid="{00000000-0005-0000-0000-000028000000}"/>
    <cellStyle name="Normal 2 3 2 2" xfId="56" xr:uid="{00000000-0005-0000-0000-000029000000}"/>
    <cellStyle name="Normal 2 3 2 2 2" xfId="57" xr:uid="{00000000-0005-0000-0000-00002A000000}"/>
    <cellStyle name="Normal 2 3 2 2 2 2" xfId="61" xr:uid="{00000000-0005-0000-0000-00002B000000}"/>
    <cellStyle name="Normal 2 3 2 2 2 3" xfId="63" xr:uid="{00000000-0005-0000-0000-00002C000000}"/>
    <cellStyle name="Normal 2 3 2 2 2 3 2" xfId="69" xr:uid="{00000000-0005-0000-0000-00002D000000}"/>
    <cellStyle name="Normal 2 3 2 2 2 4" xfId="64" xr:uid="{00000000-0005-0000-0000-00002E000000}"/>
    <cellStyle name="Normal 2 3 2 2 3" xfId="59" xr:uid="{00000000-0005-0000-0000-00002F000000}"/>
    <cellStyle name="Normal 2 3 2 2 3 2" xfId="67" xr:uid="{00000000-0005-0000-0000-000030000000}"/>
    <cellStyle name="Normal 3" xfId="16" xr:uid="{00000000-0005-0000-0000-000031000000}"/>
    <cellStyle name="Normal 3 2" xfId="4" xr:uid="{00000000-0005-0000-0000-000032000000}"/>
    <cellStyle name="Normal 4" xfId="51" xr:uid="{00000000-0005-0000-0000-000033000000}"/>
    <cellStyle name="Normal 4 2" xfId="55" xr:uid="{00000000-0005-0000-0000-000034000000}"/>
    <cellStyle name="Normal 5" xfId="60" xr:uid="{00000000-0005-0000-0000-000035000000}"/>
    <cellStyle name="Normal 5 2" xfId="2" xr:uid="{00000000-0005-0000-0000-000036000000}"/>
    <cellStyle name="Normal 6" xfId="62" xr:uid="{00000000-0005-0000-0000-000037000000}"/>
    <cellStyle name="Normal 6 2" xfId="66" xr:uid="{00000000-0005-0000-0000-000038000000}"/>
    <cellStyle name="Normal 7" xfId="65" xr:uid="{00000000-0005-0000-0000-000039000000}"/>
    <cellStyle name="Normal 8" xfId="68" xr:uid="{00000000-0005-0000-0000-00003A000000}"/>
    <cellStyle name="Normal 9" xfId="70" xr:uid="{00000000-0005-0000-0000-00003B000000}"/>
    <cellStyle name="Normal_C-76-79 Año 20112" xfId="5" xr:uid="{00000000-0005-0000-0000-00003C000000}"/>
    <cellStyle name="Normal_cuadro 7" xfId="1" xr:uid="{00000000-0005-0000-0000-00003D000000}"/>
    <cellStyle name="Normal_cuadro 87" xfId="58" xr:uid="{00000000-0005-0000-0000-00003E000000}"/>
    <cellStyle name="Notas 2" xfId="49" xr:uid="{00000000-0005-0000-0000-00003F000000}"/>
    <cellStyle name="Salida" xfId="11" builtinId="21" customBuiltin="1"/>
    <cellStyle name="Texto de advertencia 2" xfId="22" xr:uid="{00000000-0005-0000-0000-000041000000}"/>
    <cellStyle name="Texto explicativo 2" xfId="23" xr:uid="{00000000-0005-0000-0000-000042000000}"/>
    <cellStyle name="Título 2" xfId="8" builtinId="17" customBuiltin="1"/>
    <cellStyle name="Título 3" xfId="9" builtinId="18" customBuiltin="1"/>
    <cellStyle name="Título 4" xfId="17" xr:uid="{00000000-0005-0000-0000-000045000000}"/>
    <cellStyle name="Total" xfId="15" builtinId="25" customBuiltin="1"/>
  </cellStyles>
  <dxfs count="60">
    <dxf>
      <font>
        <color rgb="FF9C0006"/>
      </font>
      <fill>
        <patternFill patternType="solid">
          <fgColor rgb="FFFFC7CE"/>
          <bgColor rgb="FFFFC7CE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</dxfs>
  <tableStyles count="29" defaultTableStyle="TableStyleMedium2" defaultPivotStyle="PivotStyleLight16">
    <tableStyle name="C,101-style" pivot="0" count="2" xr9:uid="{00000000-0011-0000-FFFF-FFFF00000000}">
      <tableStyleElement type="firstRowStripe" dxfId="59"/>
      <tableStyleElement type="secondRowStripe" dxfId="58"/>
    </tableStyle>
    <tableStyle name="C,98-style" pivot="0" count="2" xr9:uid="{00000000-0011-0000-FFFF-FFFF01000000}">
      <tableStyleElement type="firstRowStripe" dxfId="57"/>
      <tableStyleElement type="secondRowStripe" dxfId="56"/>
    </tableStyle>
    <tableStyle name="C,99-style" pivot="0" count="2" xr9:uid="{00000000-0011-0000-FFFF-FFFF02000000}">
      <tableStyleElement type="firstRowStripe" dxfId="55"/>
      <tableStyleElement type="secondRowStripe" dxfId="54"/>
    </tableStyle>
    <tableStyle name="C.100-style" pivot="0" count="2" xr9:uid="{00000000-0011-0000-FFFF-FFFF03000000}">
      <tableStyleElement type="firstRowStripe" dxfId="53"/>
      <tableStyleElement type="secondRowStripe" dxfId="52"/>
    </tableStyle>
    <tableStyle name="C.100-style 2" pivot="0" count="2" xr9:uid="{00000000-0011-0000-FFFF-FFFF04000000}">
      <tableStyleElement type="firstRowStripe" dxfId="51"/>
      <tableStyleElement type="secondRowStripe" dxfId="50"/>
    </tableStyle>
    <tableStyle name="C.100-style 3" pivot="0" count="2" xr9:uid="{00000000-0011-0000-FFFF-FFFF05000000}">
      <tableStyleElement type="firstRowStripe" dxfId="49"/>
      <tableStyleElement type="secondRowStripe" dxfId="48"/>
    </tableStyle>
    <tableStyle name="C.100-style 4" pivot="0" count="2" xr9:uid="{00000000-0011-0000-FFFF-FFFF06000000}">
      <tableStyleElement type="firstRowStripe" dxfId="47"/>
      <tableStyleElement type="secondRowStripe" dxfId="46"/>
    </tableStyle>
    <tableStyle name="C.101-style" pivot="0" count="2" xr9:uid="{00000000-0011-0000-FFFF-FFFF07000000}">
      <tableStyleElement type="firstRowStripe" dxfId="45"/>
      <tableStyleElement type="secondRowStripe" dxfId="44"/>
    </tableStyle>
    <tableStyle name="C.101-style 2" pivot="0" count="2" xr9:uid="{00000000-0011-0000-FFFF-FFFF08000000}">
      <tableStyleElement type="firstRowStripe" dxfId="43"/>
      <tableStyleElement type="secondRowStripe" dxfId="42"/>
    </tableStyle>
    <tableStyle name="C.101-style 3" pivot="0" count="2" xr9:uid="{00000000-0011-0000-FFFF-FFFF09000000}">
      <tableStyleElement type="firstRowStripe" dxfId="41"/>
      <tableStyleElement type="secondRowStripe" dxfId="40"/>
    </tableStyle>
    <tableStyle name="C.101-style 4" pivot="0" count="2" xr9:uid="{00000000-0011-0000-FFFF-FFFF0A000000}">
      <tableStyleElement type="firstRowStripe" dxfId="39"/>
      <tableStyleElement type="secondRowStripe" dxfId="38"/>
    </tableStyle>
    <tableStyle name="C.96-style" pivot="0" count="3" xr9:uid="{00000000-0011-0000-FFFF-FFFF0B000000}">
      <tableStyleElement type="headerRow" dxfId="37"/>
      <tableStyleElement type="firstRowStripe" dxfId="36"/>
      <tableStyleElement type="secondRowStripe" dxfId="35"/>
    </tableStyle>
    <tableStyle name="C.96-style 2" pivot="0" count="2" xr9:uid="{00000000-0011-0000-FFFF-FFFF0C000000}">
      <tableStyleElement type="firstRowStripe" dxfId="34"/>
      <tableStyleElement type="secondRowStripe" dxfId="33"/>
    </tableStyle>
    <tableStyle name="C.96-style 3" pivot="0" count="2" xr9:uid="{00000000-0011-0000-FFFF-FFFF0D000000}">
      <tableStyleElement type="firstRowStripe" dxfId="32"/>
      <tableStyleElement type="secondRowStripe" dxfId="31"/>
    </tableStyle>
    <tableStyle name="C.96-style 4" pivot="0" count="2" xr9:uid="{00000000-0011-0000-FFFF-FFFF0E000000}">
      <tableStyleElement type="firstRowStripe" dxfId="30"/>
      <tableStyleElement type="secondRowStripe" dxfId="29"/>
    </tableStyle>
    <tableStyle name="C.96-style 5" pivot="0" count="2" xr9:uid="{00000000-0011-0000-FFFF-FFFF0F000000}">
      <tableStyleElement type="firstRowStripe" dxfId="28"/>
      <tableStyleElement type="secondRowStripe" dxfId="27"/>
    </tableStyle>
    <tableStyle name="C.96-style 6" pivot="0" count="2" xr9:uid="{00000000-0011-0000-FFFF-FFFF10000000}">
      <tableStyleElement type="firstRowStripe" dxfId="26"/>
      <tableStyleElement type="secondRowStripe" dxfId="25"/>
    </tableStyle>
    <tableStyle name="C.96-style 7" pivot="0" count="2" xr9:uid="{00000000-0011-0000-FFFF-FFFF11000000}">
      <tableStyleElement type="firstRowStripe" dxfId="24"/>
      <tableStyleElement type="secondRowStripe" dxfId="23"/>
    </tableStyle>
    <tableStyle name="C.96-style 8" pivot="0" count="2" xr9:uid="{00000000-0011-0000-FFFF-FFFF12000000}">
      <tableStyleElement type="firstRowStripe" dxfId="22"/>
      <tableStyleElement type="secondRowStripe" dxfId="21"/>
    </tableStyle>
    <tableStyle name="C.96-style 9" pivot="0" count="2" xr9:uid="{00000000-0011-0000-FFFF-FFFF13000000}">
      <tableStyleElement type="firstRowStripe" dxfId="20"/>
      <tableStyleElement type="secondRowStripe" dxfId="19"/>
    </tableStyle>
    <tableStyle name="C.97-style" pivot="0" count="2" xr9:uid="{00000000-0011-0000-FFFF-FFFF14000000}">
      <tableStyleElement type="firstRowStripe" dxfId="18"/>
      <tableStyleElement type="secondRowStripe" dxfId="17"/>
    </tableStyle>
    <tableStyle name="C.97-style 2" pivot="0" count="2" xr9:uid="{00000000-0011-0000-FFFF-FFFF15000000}">
      <tableStyleElement type="firstRowStripe" dxfId="16"/>
      <tableStyleElement type="secondRowStripe" dxfId="15"/>
    </tableStyle>
    <tableStyle name="C.98-style" pivot="0" count="2" xr9:uid="{00000000-0011-0000-FFFF-FFFF16000000}">
      <tableStyleElement type="firstRowStripe" dxfId="14"/>
      <tableStyleElement type="secondRowStripe" dxfId="13"/>
    </tableStyle>
    <tableStyle name="C.98-style 2" pivot="0" count="2" xr9:uid="{00000000-0011-0000-FFFF-FFFF17000000}">
      <tableStyleElement type="firstRowStripe" dxfId="12"/>
      <tableStyleElement type="secondRowStripe" dxfId="11"/>
    </tableStyle>
    <tableStyle name="C.99-style" pivot="0" count="2" xr9:uid="{00000000-0011-0000-FFFF-FFFF18000000}">
      <tableStyleElement type="firstRowStripe" dxfId="10"/>
      <tableStyleElement type="secondRowStripe" dxfId="9"/>
    </tableStyle>
    <tableStyle name="C.99-style 2" pivot="0" count="2" xr9:uid="{00000000-0011-0000-FFFF-FFFF19000000}">
      <tableStyleElement type="firstRowStripe" dxfId="8"/>
      <tableStyleElement type="secondRowStripe" dxfId="7"/>
    </tableStyle>
    <tableStyle name="C.99-style 3" pivot="0" count="2" xr9:uid="{00000000-0011-0000-FFFF-FFFF1A000000}">
      <tableStyleElement type="firstRowStripe" dxfId="6"/>
      <tableStyleElement type="secondRowStripe" dxfId="5"/>
    </tableStyle>
    <tableStyle name="C.99-style 4" pivot="0" count="2" xr9:uid="{00000000-0011-0000-FFFF-FFFF1B000000}">
      <tableStyleElement type="firstRowStripe" dxfId="4"/>
      <tableStyleElement type="secondRowStripe" dxfId="3"/>
    </tableStyle>
    <tableStyle name="C.99-style 5" pivot="0" count="2" xr9:uid="{00000000-0011-0000-FFFF-FFFF1C000000}">
      <tableStyleElement type="firstRowStripe" dxfId="2"/>
      <tableStyleElement type="secondRowStripe" dxfId="1"/>
    </tableStyle>
  </tableStyles>
  <colors>
    <mruColors>
      <color rgb="FFF1EFDC"/>
      <color rgb="FFA5A0EC"/>
      <color rgb="FFFEF5C2"/>
      <color rgb="FFB5B7D6"/>
      <color rgb="FFDEDFF5"/>
      <color rgb="FFE9E8FF"/>
      <color rgb="FFFFE287"/>
      <color rgb="FFFDEE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@/Archivosvm02/estadistica%20de%20insumos/Users/asihuas/Downloads/IND_ECONOMICO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2-3"/>
      <sheetName val="C-4-5-6"/>
    </sheetNames>
    <sheetDataSet>
      <sheetData sheetId="0" refreshError="1"/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0000000}" name="Table_111" displayName="Table_111" ref="B13:B14" headerRowCount="0">
  <tableColumns count="1">
    <tableColumn id="1" xr3:uid="{00000000-0010-0000-0000-000001000000}" name="Column1"/>
  </tableColumns>
  <tableStyleInfo name="C.99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1000000}" name="Table_2" displayName="Table_2" ref="B15:B29" headerRowCount="0">
  <tableColumns count="1">
    <tableColumn id="1" xr3:uid="{00000000-0010-0000-0100-000001000000}" name="Column1"/>
  </tableColumns>
  <tableStyleInfo name="C.99-style 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G996"/>
  <sheetViews>
    <sheetView topLeftCell="A22" zoomScaleNormal="100" workbookViewId="0">
      <selection activeCell="B36" sqref="B36"/>
    </sheetView>
  </sheetViews>
  <sheetFormatPr baseColWidth="10" defaultColWidth="12.6640625" defaultRowHeight="15" customHeight="1"/>
  <cols>
    <col min="1" max="1" width="6.5" style="188" customWidth="1"/>
    <col min="2" max="5" width="10.6640625" style="188" customWidth="1"/>
    <col min="6" max="6" width="50" style="188" customWidth="1"/>
    <col min="7" max="13" width="10.6640625" style="188" customWidth="1"/>
    <col min="14" max="16384" width="12.6640625" style="188"/>
  </cols>
  <sheetData>
    <row r="1" spans="1:7" ht="12.75" customHeight="1">
      <c r="A1" s="185" t="s">
        <v>138</v>
      </c>
      <c r="B1" s="186"/>
      <c r="C1" s="186"/>
      <c r="D1" s="186"/>
      <c r="E1" s="186"/>
      <c r="F1" s="186"/>
      <c r="G1" s="187"/>
    </row>
    <row r="2" spans="1:7" ht="12.75" customHeight="1">
      <c r="A2" s="189"/>
      <c r="B2" s="186"/>
      <c r="C2" s="186"/>
      <c r="D2" s="186"/>
      <c r="E2" s="186"/>
      <c r="F2" s="186"/>
      <c r="G2" s="187"/>
    </row>
    <row r="3" spans="1:7" ht="12.75" customHeight="1">
      <c r="A3" s="186"/>
      <c r="B3" s="186"/>
      <c r="C3" s="186"/>
      <c r="D3" s="186"/>
      <c r="E3" s="186"/>
      <c r="F3" s="186"/>
    </row>
    <row r="4" spans="1:7" ht="12.75" customHeight="1">
      <c r="A4" s="186"/>
      <c r="B4" s="190"/>
      <c r="C4" s="186"/>
      <c r="D4" s="186"/>
      <c r="E4" s="186"/>
      <c r="F4" s="186"/>
    </row>
    <row r="5" spans="1:7" ht="12.75" customHeight="1">
      <c r="A5" s="191" t="s">
        <v>139</v>
      </c>
      <c r="B5" s="192" t="s">
        <v>140</v>
      </c>
      <c r="C5" s="192"/>
      <c r="D5" s="192"/>
      <c r="E5" s="192"/>
      <c r="F5" s="193"/>
    </row>
    <row r="6" spans="1:7" ht="20" customHeight="1">
      <c r="A6" s="194" t="s">
        <v>141</v>
      </c>
      <c r="B6" s="399" t="s">
        <v>488</v>
      </c>
      <c r="C6" s="195"/>
      <c r="D6" s="196"/>
      <c r="E6" s="196"/>
      <c r="F6" s="196"/>
      <c r="G6" s="197"/>
    </row>
    <row r="7" spans="1:7" ht="17.25" customHeight="1">
      <c r="A7" s="194" t="s">
        <v>142</v>
      </c>
      <c r="B7" s="194" t="s">
        <v>489</v>
      </c>
      <c r="C7" s="195"/>
      <c r="D7" s="196"/>
      <c r="E7" s="196"/>
      <c r="F7" s="196"/>
      <c r="G7" s="197"/>
    </row>
    <row r="8" spans="1:7" ht="10" customHeight="1">
      <c r="A8" s="743" t="s">
        <v>143</v>
      </c>
      <c r="B8" s="739" t="s">
        <v>490</v>
      </c>
      <c r="C8" s="742"/>
      <c r="D8" s="742"/>
      <c r="E8" s="742"/>
      <c r="F8" s="742"/>
      <c r="G8" s="197"/>
    </row>
    <row r="9" spans="1:7" ht="10" customHeight="1">
      <c r="A9" s="743"/>
      <c r="B9" s="739"/>
      <c r="C9" s="742"/>
      <c r="D9" s="742"/>
      <c r="E9" s="742"/>
      <c r="F9" s="742"/>
      <c r="G9" s="197"/>
    </row>
    <row r="10" spans="1:7" ht="10" customHeight="1">
      <c r="A10" s="743" t="s">
        <v>144</v>
      </c>
      <c r="B10" s="739" t="s">
        <v>491</v>
      </c>
      <c r="C10" s="742"/>
      <c r="D10" s="742"/>
      <c r="E10" s="742"/>
      <c r="F10" s="742"/>
      <c r="G10" s="197"/>
    </row>
    <row r="11" spans="1:7" ht="10" customHeight="1">
      <c r="A11" s="743"/>
      <c r="B11" s="739"/>
      <c r="C11" s="742"/>
      <c r="D11" s="742"/>
      <c r="E11" s="742"/>
      <c r="F11" s="742"/>
      <c r="G11" s="197"/>
    </row>
    <row r="12" spans="1:7" ht="10" customHeight="1">
      <c r="A12" s="743" t="s">
        <v>145</v>
      </c>
      <c r="B12" s="739" t="s">
        <v>492</v>
      </c>
      <c r="C12" s="742"/>
      <c r="D12" s="742"/>
      <c r="E12" s="742"/>
      <c r="F12" s="742"/>
      <c r="G12" s="197"/>
    </row>
    <row r="13" spans="1:7" ht="10" customHeight="1">
      <c r="A13" s="743"/>
      <c r="B13" s="739"/>
      <c r="C13" s="742"/>
      <c r="D13" s="742"/>
      <c r="E13" s="742"/>
      <c r="F13" s="742"/>
      <c r="G13" s="197"/>
    </row>
    <row r="14" spans="1:7" ht="10" customHeight="1">
      <c r="A14" s="743" t="s">
        <v>146</v>
      </c>
      <c r="B14" s="739" t="s">
        <v>493</v>
      </c>
      <c r="C14" s="740"/>
      <c r="D14" s="740"/>
      <c r="E14" s="740"/>
      <c r="F14" s="740"/>
      <c r="G14" s="197"/>
    </row>
    <row r="15" spans="1:7" ht="10" customHeight="1">
      <c r="A15" s="743"/>
      <c r="B15" s="741"/>
      <c r="C15" s="740"/>
      <c r="D15" s="740"/>
      <c r="E15" s="740"/>
      <c r="F15" s="740"/>
      <c r="G15" s="197"/>
    </row>
    <row r="16" spans="1:7" ht="10" customHeight="1">
      <c r="A16" s="743" t="s">
        <v>147</v>
      </c>
      <c r="B16" s="739" t="s">
        <v>494</v>
      </c>
      <c r="C16" s="740"/>
      <c r="D16" s="740"/>
      <c r="E16" s="740"/>
      <c r="F16" s="740"/>
      <c r="G16" s="197"/>
    </row>
    <row r="17" spans="1:7" ht="10" customHeight="1">
      <c r="A17" s="743"/>
      <c r="B17" s="741"/>
      <c r="C17" s="740"/>
      <c r="D17" s="740"/>
      <c r="E17" s="740"/>
      <c r="F17" s="740"/>
      <c r="G17" s="197"/>
    </row>
    <row r="18" spans="1:7" ht="10" customHeight="1">
      <c r="A18" s="743" t="s">
        <v>148</v>
      </c>
      <c r="B18" s="739" t="s">
        <v>495</v>
      </c>
      <c r="C18" s="740"/>
      <c r="D18" s="740"/>
      <c r="E18" s="740"/>
      <c r="F18" s="740"/>
      <c r="G18" s="197"/>
    </row>
    <row r="19" spans="1:7" ht="10" customHeight="1">
      <c r="A19" s="743"/>
      <c r="B19" s="741"/>
      <c r="C19" s="740"/>
      <c r="D19" s="740"/>
      <c r="E19" s="740"/>
      <c r="F19" s="740"/>
      <c r="G19" s="197"/>
    </row>
    <row r="20" spans="1:7" ht="10" customHeight="1">
      <c r="A20" s="743" t="s">
        <v>149</v>
      </c>
      <c r="B20" s="739" t="s">
        <v>496</v>
      </c>
      <c r="C20" s="740"/>
      <c r="D20" s="740"/>
      <c r="E20" s="740"/>
      <c r="F20" s="740"/>
      <c r="G20" s="197"/>
    </row>
    <row r="21" spans="1:7" ht="10" customHeight="1">
      <c r="A21" s="743"/>
      <c r="B21" s="741"/>
      <c r="C21" s="740"/>
      <c r="D21" s="740"/>
      <c r="E21" s="740"/>
      <c r="F21" s="740"/>
      <c r="G21" s="197"/>
    </row>
    <row r="22" spans="1:7" ht="10" customHeight="1">
      <c r="A22" s="743" t="s">
        <v>150</v>
      </c>
      <c r="B22" s="739" t="s">
        <v>497</v>
      </c>
      <c r="C22" s="740"/>
      <c r="D22" s="740"/>
      <c r="E22" s="740"/>
      <c r="F22" s="740"/>
      <c r="G22" s="197"/>
    </row>
    <row r="23" spans="1:7" ht="10" customHeight="1">
      <c r="A23" s="743"/>
      <c r="B23" s="741"/>
      <c r="C23" s="740"/>
      <c r="D23" s="740"/>
      <c r="E23" s="740"/>
      <c r="F23" s="740"/>
      <c r="G23" s="197"/>
    </row>
    <row r="24" spans="1:7" ht="10" customHeight="1">
      <c r="A24" s="743" t="s">
        <v>151</v>
      </c>
      <c r="B24" s="739" t="s">
        <v>498</v>
      </c>
      <c r="C24" s="740"/>
      <c r="D24" s="740"/>
      <c r="E24" s="740"/>
      <c r="F24" s="740"/>
      <c r="G24" s="197"/>
    </row>
    <row r="25" spans="1:7" ht="10" customHeight="1">
      <c r="A25" s="743"/>
      <c r="B25" s="741"/>
      <c r="C25" s="740"/>
      <c r="D25" s="740"/>
      <c r="E25" s="740"/>
      <c r="F25" s="740"/>
      <c r="G25" s="197"/>
    </row>
    <row r="26" spans="1:7" ht="9.75" customHeight="1">
      <c r="A26" s="743" t="s">
        <v>152</v>
      </c>
      <c r="B26" s="739" t="s">
        <v>499</v>
      </c>
      <c r="C26" s="740"/>
      <c r="D26" s="740"/>
      <c r="E26" s="740"/>
      <c r="F26" s="740"/>
      <c r="G26" s="197"/>
    </row>
    <row r="27" spans="1:7" ht="9.75" customHeight="1">
      <c r="A27" s="743"/>
      <c r="B27" s="741"/>
      <c r="C27" s="740"/>
      <c r="D27" s="740"/>
      <c r="E27" s="740"/>
      <c r="F27" s="740"/>
      <c r="G27" s="197"/>
    </row>
    <row r="28" spans="1:7" ht="20" customHeight="1">
      <c r="A28" s="427" t="s">
        <v>153</v>
      </c>
      <c r="B28" s="195" t="s">
        <v>500</v>
      </c>
      <c r="C28" s="195"/>
      <c r="D28" s="196"/>
      <c r="E28" s="196"/>
      <c r="F28" s="196"/>
      <c r="G28" s="197"/>
    </row>
    <row r="29" spans="1:7" ht="20" customHeight="1">
      <c r="A29" s="427" t="s">
        <v>154</v>
      </c>
      <c r="B29" s="195" t="s">
        <v>501</v>
      </c>
      <c r="C29" s="195"/>
      <c r="D29" s="196"/>
      <c r="E29" s="196"/>
      <c r="F29" s="196"/>
      <c r="G29" s="197"/>
    </row>
    <row r="30" spans="1:7" ht="20" customHeight="1">
      <c r="A30" s="427" t="s">
        <v>155</v>
      </c>
      <c r="B30" s="195" t="s">
        <v>502</v>
      </c>
      <c r="C30" s="195"/>
      <c r="D30" s="196"/>
      <c r="E30" s="196"/>
      <c r="F30" s="196"/>
      <c r="G30" s="197"/>
    </row>
    <row r="31" spans="1:7" ht="20" customHeight="1">
      <c r="A31" s="427" t="s">
        <v>156</v>
      </c>
      <c r="B31" s="195" t="s">
        <v>504</v>
      </c>
      <c r="C31" s="195"/>
      <c r="D31" s="196"/>
      <c r="E31" s="196"/>
      <c r="F31" s="196"/>
      <c r="G31" s="197"/>
    </row>
    <row r="32" spans="1:7" ht="20" customHeight="1">
      <c r="A32" s="427" t="s">
        <v>157</v>
      </c>
      <c r="B32" s="195" t="s">
        <v>503</v>
      </c>
      <c r="C32" s="195"/>
      <c r="D32" s="196"/>
      <c r="E32" s="196"/>
      <c r="F32" s="196"/>
      <c r="G32" s="197"/>
    </row>
    <row r="33" spans="1:7" ht="20" customHeight="1">
      <c r="A33" s="427" t="s">
        <v>158</v>
      </c>
      <c r="B33" s="195" t="s">
        <v>505</v>
      </c>
      <c r="C33" s="195"/>
      <c r="D33" s="196"/>
      <c r="E33" s="196"/>
      <c r="F33" s="196"/>
      <c r="G33" s="197"/>
    </row>
    <row r="34" spans="1:7" ht="20" customHeight="1">
      <c r="A34" s="427" t="s">
        <v>159</v>
      </c>
      <c r="B34" s="195" t="s">
        <v>506</v>
      </c>
      <c r="C34" s="195"/>
      <c r="D34" s="196"/>
      <c r="E34" s="196"/>
      <c r="F34" s="196"/>
      <c r="G34" s="197"/>
    </row>
    <row r="35" spans="1:7" ht="20" customHeight="1">
      <c r="A35" s="427" t="s">
        <v>160</v>
      </c>
      <c r="B35" s="195" t="s">
        <v>507</v>
      </c>
      <c r="C35" s="195"/>
      <c r="D35" s="196"/>
      <c r="E35" s="196"/>
      <c r="F35" s="196"/>
      <c r="G35" s="197"/>
    </row>
    <row r="36" spans="1:7" ht="20" customHeight="1">
      <c r="A36" s="427" t="s">
        <v>161</v>
      </c>
      <c r="B36" s="195" t="s">
        <v>508</v>
      </c>
      <c r="C36" s="195"/>
      <c r="D36" s="196"/>
      <c r="E36" s="196"/>
      <c r="F36" s="196"/>
      <c r="G36" s="197"/>
    </row>
    <row r="37" spans="1:7" ht="20" customHeight="1">
      <c r="A37" s="198"/>
      <c r="B37" s="199"/>
      <c r="C37" s="199"/>
      <c r="D37" s="199"/>
      <c r="E37" s="199"/>
      <c r="F37" s="199"/>
      <c r="G37" s="197"/>
    </row>
    <row r="38" spans="1:7" ht="20" customHeight="1">
      <c r="A38" s="198"/>
      <c r="B38" s="199"/>
      <c r="C38" s="199"/>
      <c r="D38" s="199"/>
      <c r="E38" s="199"/>
      <c r="F38" s="199"/>
      <c r="G38" s="197"/>
    </row>
    <row r="39" spans="1:7" ht="20" customHeight="1">
      <c r="A39" s="198"/>
      <c r="B39" s="199"/>
      <c r="C39" s="199"/>
      <c r="D39" s="199"/>
      <c r="E39" s="199"/>
      <c r="F39" s="199"/>
      <c r="G39" s="197"/>
    </row>
    <row r="40" spans="1:7" ht="20" customHeight="1">
      <c r="A40" s="198"/>
      <c r="B40" s="199"/>
      <c r="C40" s="199"/>
      <c r="D40" s="199"/>
      <c r="E40" s="199"/>
      <c r="F40" s="199"/>
      <c r="G40" s="197"/>
    </row>
    <row r="41" spans="1:7" ht="12.75" customHeight="1">
      <c r="A41" s="198"/>
      <c r="B41" s="199"/>
      <c r="C41" s="199"/>
      <c r="D41" s="199"/>
      <c r="E41" s="199"/>
      <c r="F41" s="199"/>
      <c r="G41" s="197"/>
    </row>
    <row r="42" spans="1:7" ht="12.75" customHeight="1">
      <c r="A42" s="198"/>
      <c r="B42" s="199"/>
      <c r="C42" s="199"/>
      <c r="D42" s="199"/>
      <c r="E42" s="199"/>
      <c r="F42" s="199"/>
      <c r="G42" s="197"/>
    </row>
    <row r="43" spans="1:7" ht="12.75" customHeight="1">
      <c r="B43" s="197"/>
      <c r="C43" s="197"/>
      <c r="D43" s="197"/>
      <c r="E43" s="197"/>
      <c r="F43" s="197"/>
      <c r="G43" s="197"/>
    </row>
    <row r="44" spans="1:7" ht="12.75" customHeight="1"/>
    <row r="45" spans="1:7" ht="12.75" customHeight="1"/>
    <row r="46" spans="1:7" ht="12.75" customHeight="1"/>
    <row r="47" spans="1:7" ht="12.75" customHeight="1"/>
    <row r="48" spans="1:7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</sheetData>
  <mergeCells count="20">
    <mergeCell ref="A22:A23"/>
    <mergeCell ref="A24:A25"/>
    <mergeCell ref="A26:A27"/>
    <mergeCell ref="A18:A19"/>
    <mergeCell ref="A20:A21"/>
    <mergeCell ref="A8:A9"/>
    <mergeCell ref="A10:A11"/>
    <mergeCell ref="A12:A13"/>
    <mergeCell ref="A14:A15"/>
    <mergeCell ref="A16:A17"/>
    <mergeCell ref="B8:F9"/>
    <mergeCell ref="B10:F11"/>
    <mergeCell ref="B12:F13"/>
    <mergeCell ref="B14:F15"/>
    <mergeCell ref="B16:F17"/>
    <mergeCell ref="B20:F21"/>
    <mergeCell ref="B22:F23"/>
    <mergeCell ref="B24:F25"/>
    <mergeCell ref="B26:F27"/>
    <mergeCell ref="B18:F19"/>
  </mergeCells>
  <pageMargins left="0.7" right="0.7" top="0.75" bottom="0.75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Hoja8"/>
  <dimension ref="A1:Z577"/>
  <sheetViews>
    <sheetView showGridLines="0" topLeftCell="A42" zoomScaleNormal="100" workbookViewId="0">
      <selection activeCell="A70" sqref="A1:D70"/>
    </sheetView>
  </sheetViews>
  <sheetFormatPr baseColWidth="10" defaultColWidth="12.5" defaultRowHeight="15" customHeight="1"/>
  <cols>
    <col min="1" max="1" width="19.1640625" style="389" customWidth="1"/>
    <col min="2" max="3" width="14.5" style="389" customWidth="1"/>
    <col min="4" max="4" width="14.83203125" style="389" customWidth="1"/>
    <col min="5" max="24" width="11.5" style="389" customWidth="1"/>
    <col min="25" max="16384" width="12.5" style="389"/>
  </cols>
  <sheetData>
    <row r="1" spans="1:26" ht="12.75" customHeight="1">
      <c r="A1" s="387" t="s">
        <v>380</v>
      </c>
      <c r="B1" s="394"/>
      <c r="C1" s="394"/>
      <c r="D1" s="394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88"/>
      <c r="U1" s="388"/>
      <c r="V1" s="388"/>
      <c r="W1" s="388"/>
      <c r="X1" s="388"/>
      <c r="Y1" s="388"/>
      <c r="Z1" s="388"/>
    </row>
    <row r="2" spans="1:26" ht="12" customHeight="1">
      <c r="A2" s="262" t="s">
        <v>556</v>
      </c>
      <c r="B2" s="394"/>
      <c r="C2" s="394"/>
      <c r="D2" s="394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</row>
    <row r="3" spans="1:26" ht="12" customHeight="1">
      <c r="A3" s="262" t="s">
        <v>379</v>
      </c>
      <c r="B3" s="394"/>
      <c r="C3" s="394"/>
      <c r="D3" s="394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8"/>
      <c r="W3" s="388"/>
      <c r="X3" s="388"/>
      <c r="Y3" s="388"/>
      <c r="Z3" s="388"/>
    </row>
    <row r="4" spans="1:26" ht="5" customHeight="1">
      <c r="A4" s="262"/>
      <c r="B4" s="395"/>
      <c r="C4" s="396"/>
      <c r="D4" s="395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388"/>
      <c r="Q4" s="388"/>
      <c r="R4" s="388"/>
      <c r="S4" s="388"/>
      <c r="T4" s="388"/>
      <c r="U4" s="388"/>
      <c r="V4" s="388"/>
      <c r="W4" s="388"/>
      <c r="X4" s="388"/>
      <c r="Y4" s="388"/>
      <c r="Z4" s="388"/>
    </row>
    <row r="5" spans="1:26" ht="16" customHeight="1">
      <c r="A5" s="402" t="s">
        <v>0</v>
      </c>
      <c r="B5" s="402" t="s">
        <v>413</v>
      </c>
      <c r="C5" s="402" t="s">
        <v>381</v>
      </c>
      <c r="D5" s="402" t="s">
        <v>414</v>
      </c>
      <c r="E5" s="391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</row>
    <row r="6" spans="1:26" ht="3.75" customHeight="1">
      <c r="A6" s="404"/>
      <c r="B6" s="405"/>
      <c r="C6" s="405"/>
      <c r="D6" s="405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</row>
    <row r="7" spans="1:26" ht="11" customHeight="1">
      <c r="A7" s="416" t="s">
        <v>367</v>
      </c>
      <c r="B7" s="413">
        <f>AVERAGE(B8:B8)</f>
        <v>24</v>
      </c>
      <c r="C7" s="413" t="s">
        <v>4</v>
      </c>
      <c r="D7" s="413" t="s">
        <v>4</v>
      </c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</row>
    <row r="8" spans="1:26" ht="11" customHeight="1">
      <c r="A8" s="408" t="s">
        <v>386</v>
      </c>
      <c r="B8" s="414">
        <v>24</v>
      </c>
      <c r="C8" s="414" t="s">
        <v>351</v>
      </c>
      <c r="D8" s="414" t="s">
        <v>351</v>
      </c>
      <c r="E8" s="391"/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1"/>
      <c r="S8" s="391"/>
      <c r="T8" s="391"/>
      <c r="U8" s="391"/>
      <c r="V8" s="391"/>
      <c r="W8" s="391"/>
      <c r="X8" s="391"/>
      <c r="Y8" s="391"/>
      <c r="Z8" s="391"/>
    </row>
    <row r="9" spans="1:26" ht="11" customHeight="1">
      <c r="A9" s="416" t="s">
        <v>65</v>
      </c>
      <c r="B9" s="413">
        <f t="shared" ref="B9:D9" si="0">AVERAGE(B10:B11)</f>
        <v>36.799999999999997</v>
      </c>
      <c r="C9" s="413">
        <f t="shared" si="0"/>
        <v>86</v>
      </c>
      <c r="D9" s="413">
        <f t="shared" si="0"/>
        <v>185</v>
      </c>
      <c r="E9" s="391"/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</row>
    <row r="10" spans="1:26" ht="11" customHeight="1">
      <c r="A10" s="410" t="s">
        <v>136</v>
      </c>
      <c r="B10" s="414">
        <v>40</v>
      </c>
      <c r="C10" s="414" t="s">
        <v>351</v>
      </c>
      <c r="D10" s="414" t="s">
        <v>351</v>
      </c>
      <c r="E10" s="391"/>
      <c r="F10" s="391"/>
      <c r="G10" s="391"/>
      <c r="H10" s="391"/>
      <c r="I10" s="391"/>
      <c r="J10" s="391"/>
      <c r="K10" s="391"/>
      <c r="L10" s="391"/>
      <c r="M10" s="391"/>
      <c r="N10" s="391"/>
      <c r="O10" s="391"/>
      <c r="P10" s="391"/>
      <c r="Q10" s="391"/>
      <c r="R10" s="391"/>
      <c r="S10" s="391"/>
      <c r="T10" s="391"/>
      <c r="U10" s="391"/>
      <c r="V10" s="391"/>
      <c r="W10" s="391"/>
      <c r="X10" s="391"/>
      <c r="Y10" s="391"/>
      <c r="Z10" s="391"/>
    </row>
    <row r="11" spans="1:26" ht="11" customHeight="1">
      <c r="A11" s="415" t="s">
        <v>550</v>
      </c>
      <c r="B11" s="414">
        <v>33.6</v>
      </c>
      <c r="C11" s="414">
        <v>86</v>
      </c>
      <c r="D11" s="414">
        <v>185</v>
      </c>
      <c r="E11" s="391"/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1"/>
      <c r="R11" s="391"/>
      <c r="S11" s="391"/>
      <c r="T11" s="391"/>
      <c r="U11" s="391"/>
      <c r="V11" s="391"/>
      <c r="W11" s="391"/>
      <c r="X11" s="391"/>
      <c r="Y11" s="391"/>
      <c r="Z11" s="391"/>
    </row>
    <row r="12" spans="1:26" ht="11" customHeight="1">
      <c r="A12" s="416" t="s">
        <v>2</v>
      </c>
      <c r="B12" s="413">
        <f t="shared" ref="B12:D12" si="1">AVERAGE(B13:B18)</f>
        <v>23.366</v>
      </c>
      <c r="C12" s="413">
        <f t="shared" si="1"/>
        <v>50.083333333333336</v>
      </c>
      <c r="D12" s="413">
        <f t="shared" si="1"/>
        <v>171.91749999999999</v>
      </c>
      <c r="E12" s="391"/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</row>
    <row r="13" spans="1:26" ht="11" customHeight="1">
      <c r="A13" s="410" t="s">
        <v>5</v>
      </c>
      <c r="B13" s="414">
        <v>22</v>
      </c>
      <c r="C13" s="414">
        <v>40</v>
      </c>
      <c r="D13" s="414">
        <v>168</v>
      </c>
      <c r="E13" s="391"/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1"/>
      <c r="U13" s="391"/>
      <c r="V13" s="391"/>
      <c r="W13" s="391"/>
      <c r="X13" s="391"/>
      <c r="Y13" s="391"/>
      <c r="Z13" s="391"/>
    </row>
    <row r="14" spans="1:26" ht="11" customHeight="1">
      <c r="A14" s="408" t="s">
        <v>164</v>
      </c>
      <c r="B14" s="414">
        <v>20</v>
      </c>
      <c r="C14" s="414">
        <v>50</v>
      </c>
      <c r="D14" s="414" t="s">
        <v>351</v>
      </c>
      <c r="E14" s="391"/>
      <c r="F14" s="391"/>
      <c r="G14" s="391"/>
      <c r="H14" s="391"/>
      <c r="I14" s="391"/>
      <c r="J14" s="391"/>
      <c r="K14" s="391"/>
      <c r="L14" s="391"/>
      <c r="M14" s="391"/>
      <c r="N14" s="391"/>
      <c r="O14" s="391"/>
      <c r="P14" s="391"/>
      <c r="Q14" s="391"/>
      <c r="R14" s="391"/>
      <c r="S14" s="391"/>
      <c r="T14" s="391"/>
      <c r="U14" s="391"/>
      <c r="V14" s="391"/>
      <c r="W14" s="391"/>
      <c r="X14" s="391"/>
      <c r="Y14" s="391"/>
      <c r="Z14" s="391"/>
    </row>
    <row r="15" spans="1:26" ht="11" customHeight="1">
      <c r="A15" s="408" t="s">
        <v>71</v>
      </c>
      <c r="B15" s="414" t="s">
        <v>351</v>
      </c>
      <c r="C15" s="414" t="s">
        <v>351</v>
      </c>
      <c r="D15" s="414">
        <v>172</v>
      </c>
      <c r="E15" s="391"/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1"/>
      <c r="X15" s="391"/>
      <c r="Y15" s="391"/>
      <c r="Z15" s="391"/>
    </row>
    <row r="16" spans="1:26" ht="11" customHeight="1">
      <c r="A16" s="408" t="s">
        <v>347</v>
      </c>
      <c r="B16" s="414">
        <v>22</v>
      </c>
      <c r="C16" s="414" t="s">
        <v>351</v>
      </c>
      <c r="D16" s="414" t="s">
        <v>351</v>
      </c>
      <c r="E16" s="391"/>
      <c r="F16" s="391"/>
      <c r="G16" s="391"/>
      <c r="H16" s="391"/>
      <c r="I16" s="391"/>
      <c r="J16" s="391"/>
      <c r="K16" s="391"/>
      <c r="L16" s="391"/>
      <c r="M16" s="391"/>
      <c r="N16" s="391"/>
      <c r="O16" s="391"/>
      <c r="P16" s="391"/>
      <c r="Q16" s="391"/>
      <c r="R16" s="391"/>
      <c r="S16" s="391"/>
      <c r="T16" s="391"/>
      <c r="U16" s="391"/>
      <c r="V16" s="391"/>
      <c r="W16" s="391"/>
      <c r="X16" s="391"/>
      <c r="Y16" s="391"/>
      <c r="Z16" s="391"/>
    </row>
    <row r="17" spans="1:26" ht="11" customHeight="1">
      <c r="A17" s="408" t="s">
        <v>51</v>
      </c>
      <c r="B17" s="414">
        <v>24.33</v>
      </c>
      <c r="C17" s="414" t="s">
        <v>351</v>
      </c>
      <c r="D17" s="414">
        <v>177.67</v>
      </c>
      <c r="E17" s="391"/>
      <c r="F17" s="391"/>
      <c r="G17" s="391"/>
      <c r="H17" s="391"/>
      <c r="I17" s="391"/>
      <c r="J17" s="391"/>
      <c r="K17" s="391"/>
      <c r="L17" s="391"/>
      <c r="M17" s="391"/>
      <c r="N17" s="391"/>
      <c r="O17" s="391"/>
      <c r="P17" s="391"/>
      <c r="Q17" s="391"/>
      <c r="R17" s="391"/>
      <c r="S17" s="391"/>
      <c r="T17" s="391"/>
      <c r="U17" s="391"/>
      <c r="V17" s="391"/>
      <c r="W17" s="391"/>
      <c r="X17" s="391"/>
      <c r="Y17" s="391"/>
      <c r="Z17" s="391"/>
    </row>
    <row r="18" spans="1:26" ht="11" customHeight="1">
      <c r="A18" s="408" t="s">
        <v>66</v>
      </c>
      <c r="B18" s="414">
        <v>28.5</v>
      </c>
      <c r="C18" s="414">
        <v>60.25</v>
      </c>
      <c r="D18" s="414">
        <v>170</v>
      </c>
      <c r="E18" s="391"/>
      <c r="F18" s="391"/>
      <c r="G18" s="391"/>
      <c r="H18" s="391"/>
      <c r="I18" s="391"/>
      <c r="J18" s="391"/>
      <c r="K18" s="391"/>
      <c r="L18" s="391"/>
      <c r="M18" s="391"/>
      <c r="N18" s="391"/>
      <c r="O18" s="391"/>
      <c r="P18" s="391"/>
      <c r="Q18" s="391"/>
      <c r="R18" s="391"/>
      <c r="S18" s="391"/>
      <c r="T18" s="391"/>
      <c r="U18" s="391"/>
      <c r="V18" s="391"/>
      <c r="W18" s="391"/>
      <c r="X18" s="391"/>
      <c r="Y18" s="391"/>
      <c r="Z18" s="391"/>
    </row>
    <row r="19" spans="1:26" ht="11" customHeight="1">
      <c r="A19" s="416" t="s">
        <v>6</v>
      </c>
      <c r="B19" s="413">
        <f>AVERAGE(B20:B25)</f>
        <v>33.5</v>
      </c>
      <c r="C19" s="413" t="s">
        <v>4</v>
      </c>
      <c r="D19" s="413">
        <f>AVERAGE(D20:D25)</f>
        <v>180.97166666666666</v>
      </c>
      <c r="E19" s="391"/>
      <c r="F19" s="391"/>
      <c r="G19" s="391"/>
      <c r="H19" s="391"/>
      <c r="I19" s="391"/>
      <c r="J19" s="391"/>
      <c r="K19" s="391"/>
      <c r="L19" s="391"/>
      <c r="M19" s="391"/>
      <c r="N19" s="391"/>
      <c r="O19" s="391"/>
      <c r="P19" s="391"/>
      <c r="Q19" s="391"/>
      <c r="R19" s="391"/>
      <c r="S19" s="391"/>
      <c r="T19" s="391"/>
      <c r="U19" s="391"/>
      <c r="V19" s="391"/>
      <c r="W19" s="391"/>
      <c r="X19" s="391"/>
      <c r="Y19" s="391"/>
      <c r="Z19" s="391"/>
    </row>
    <row r="20" spans="1:26" ht="11" customHeight="1">
      <c r="A20" s="410" t="s">
        <v>7</v>
      </c>
      <c r="B20" s="414" t="s">
        <v>351</v>
      </c>
      <c r="C20" s="414" t="s">
        <v>351</v>
      </c>
      <c r="D20" s="414">
        <v>175</v>
      </c>
      <c r="E20" s="391"/>
      <c r="F20" s="391"/>
      <c r="G20" s="391"/>
      <c r="H20" s="391"/>
      <c r="I20" s="391"/>
      <c r="J20" s="391"/>
      <c r="K20" s="391"/>
      <c r="L20" s="391"/>
      <c r="M20" s="391"/>
      <c r="N20" s="391"/>
      <c r="O20" s="391"/>
      <c r="P20" s="391"/>
      <c r="Q20" s="391"/>
      <c r="R20" s="391"/>
      <c r="S20" s="391"/>
      <c r="T20" s="391"/>
      <c r="U20" s="391"/>
      <c r="V20" s="391"/>
      <c r="W20" s="391"/>
      <c r="X20" s="391"/>
      <c r="Y20" s="391"/>
      <c r="Z20" s="391"/>
    </row>
    <row r="21" spans="1:26" ht="11" customHeight="1">
      <c r="A21" s="408" t="s">
        <v>9</v>
      </c>
      <c r="B21" s="414">
        <v>30</v>
      </c>
      <c r="C21" s="414" t="s">
        <v>351</v>
      </c>
      <c r="D21" s="414">
        <v>182.5</v>
      </c>
      <c r="E21" s="391"/>
      <c r="F21" s="391"/>
      <c r="G21" s="391"/>
      <c r="H21" s="391"/>
      <c r="I21" s="391"/>
      <c r="J21" s="391"/>
      <c r="K21" s="391"/>
      <c r="L21" s="391"/>
      <c r="M21" s="391"/>
      <c r="N21" s="391"/>
      <c r="O21" s="391"/>
      <c r="P21" s="391"/>
      <c r="Q21" s="391"/>
      <c r="R21" s="391"/>
      <c r="S21" s="391"/>
      <c r="T21" s="391"/>
      <c r="U21" s="391"/>
      <c r="V21" s="391"/>
      <c r="W21" s="391"/>
      <c r="X21" s="391"/>
      <c r="Y21" s="391"/>
      <c r="Z21" s="391"/>
    </row>
    <row r="22" spans="1:26" ht="11" customHeight="1">
      <c r="A22" s="408" t="s">
        <v>8</v>
      </c>
      <c r="B22" s="414">
        <v>18</v>
      </c>
      <c r="C22" s="414" t="s">
        <v>351</v>
      </c>
      <c r="D22" s="414">
        <v>178.33</v>
      </c>
      <c r="E22" s="391"/>
      <c r="F22" s="391"/>
      <c r="G22" s="391"/>
      <c r="H22" s="391"/>
      <c r="I22" s="391"/>
      <c r="J22" s="391"/>
      <c r="K22" s="391"/>
      <c r="L22" s="391"/>
      <c r="M22" s="391"/>
      <c r="N22" s="391"/>
      <c r="O22" s="391"/>
      <c r="P22" s="391"/>
      <c r="Q22" s="391"/>
      <c r="R22" s="391"/>
      <c r="S22" s="391"/>
      <c r="T22" s="391"/>
      <c r="U22" s="391"/>
      <c r="V22" s="391"/>
      <c r="W22" s="391"/>
      <c r="X22" s="391"/>
      <c r="Y22" s="391"/>
      <c r="Z22" s="391"/>
    </row>
    <row r="23" spans="1:26" ht="11" customHeight="1">
      <c r="A23" s="408" t="s">
        <v>343</v>
      </c>
      <c r="B23" s="414" t="s">
        <v>351</v>
      </c>
      <c r="C23" s="414" t="s">
        <v>351</v>
      </c>
      <c r="D23" s="414">
        <v>159</v>
      </c>
      <c r="E23" s="391"/>
      <c r="F23" s="391"/>
      <c r="G23" s="391"/>
      <c r="H23" s="391"/>
      <c r="I23" s="391"/>
      <c r="J23" s="391"/>
      <c r="K23" s="391"/>
      <c r="L23" s="391"/>
      <c r="M23" s="391"/>
      <c r="N23" s="391"/>
      <c r="O23" s="391"/>
      <c r="P23" s="391"/>
      <c r="Q23" s="391"/>
      <c r="R23" s="391"/>
      <c r="S23" s="391"/>
      <c r="T23" s="391"/>
      <c r="U23" s="391"/>
      <c r="V23" s="391"/>
      <c r="W23" s="391"/>
      <c r="X23" s="391"/>
      <c r="Y23" s="391"/>
      <c r="Z23" s="391"/>
    </row>
    <row r="24" spans="1:26" ht="11" customHeight="1">
      <c r="A24" s="408" t="s">
        <v>459</v>
      </c>
      <c r="B24" s="414" t="s">
        <v>351</v>
      </c>
      <c r="C24" s="414" t="s">
        <v>351</v>
      </c>
      <c r="D24" s="414">
        <v>211</v>
      </c>
      <c r="E24" s="391"/>
      <c r="F24" s="391"/>
      <c r="G24" s="391"/>
      <c r="H24" s="391"/>
      <c r="I24" s="391"/>
      <c r="J24" s="391"/>
      <c r="K24" s="391"/>
      <c r="L24" s="391"/>
      <c r="M24" s="391"/>
      <c r="N24" s="391"/>
      <c r="O24" s="391"/>
      <c r="P24" s="391"/>
      <c r="Q24" s="391"/>
      <c r="R24" s="391"/>
      <c r="S24" s="391"/>
      <c r="T24" s="391"/>
      <c r="U24" s="391"/>
      <c r="V24" s="391"/>
      <c r="W24" s="391"/>
      <c r="X24" s="391"/>
      <c r="Y24" s="391"/>
      <c r="Z24" s="391"/>
    </row>
    <row r="25" spans="1:26" ht="11" customHeight="1">
      <c r="A25" s="408" t="s">
        <v>10</v>
      </c>
      <c r="B25" s="414">
        <v>52.5</v>
      </c>
      <c r="C25" s="414" t="s">
        <v>351</v>
      </c>
      <c r="D25" s="414">
        <v>180</v>
      </c>
      <c r="E25" s="391"/>
      <c r="F25" s="391"/>
      <c r="G25" s="391"/>
      <c r="H25" s="391"/>
      <c r="I25" s="391"/>
      <c r="J25" s="391"/>
      <c r="K25" s="391"/>
      <c r="L25" s="391"/>
      <c r="M25" s="391"/>
      <c r="N25" s="391"/>
      <c r="O25" s="391"/>
      <c r="P25" s="391"/>
      <c r="Q25" s="391"/>
      <c r="R25" s="391"/>
      <c r="S25" s="391"/>
      <c r="T25" s="391"/>
      <c r="U25" s="391"/>
      <c r="V25" s="391"/>
      <c r="W25" s="391"/>
      <c r="X25" s="391"/>
      <c r="Y25" s="391"/>
      <c r="Z25" s="391"/>
    </row>
    <row r="26" spans="1:26" ht="11" customHeight="1">
      <c r="A26" s="411" t="s">
        <v>13</v>
      </c>
      <c r="B26" s="413">
        <f>AVERAGE(B27:B28)</f>
        <v>27.164999999999999</v>
      </c>
      <c r="C26" s="407" t="s">
        <v>4</v>
      </c>
      <c r="D26" s="407" t="s">
        <v>4</v>
      </c>
      <c r="E26" s="391"/>
      <c r="F26" s="391"/>
      <c r="G26" s="391"/>
      <c r="H26" s="391"/>
      <c r="I26" s="391"/>
      <c r="J26" s="391"/>
      <c r="K26" s="391"/>
      <c r="L26" s="391"/>
      <c r="M26" s="391"/>
      <c r="N26" s="391"/>
      <c r="O26" s="391"/>
      <c r="P26" s="391"/>
      <c r="Q26" s="391"/>
      <c r="R26" s="391"/>
      <c r="S26" s="391"/>
      <c r="T26" s="391"/>
      <c r="U26" s="391"/>
      <c r="V26" s="391"/>
      <c r="W26" s="391"/>
      <c r="X26" s="391"/>
      <c r="Y26" s="391"/>
      <c r="Z26" s="391"/>
    </row>
    <row r="27" spans="1:26" ht="11" customHeight="1">
      <c r="A27" s="410" t="s">
        <v>165</v>
      </c>
      <c r="B27" s="414">
        <v>29.33</v>
      </c>
      <c r="C27" s="409" t="s">
        <v>351</v>
      </c>
      <c r="D27" s="409" t="s">
        <v>351</v>
      </c>
      <c r="E27" s="391"/>
      <c r="F27" s="391"/>
      <c r="G27" s="391"/>
      <c r="H27" s="391"/>
      <c r="I27" s="391"/>
      <c r="J27" s="391"/>
      <c r="K27" s="391"/>
      <c r="L27" s="391"/>
      <c r="M27" s="391"/>
      <c r="N27" s="391"/>
      <c r="O27" s="391"/>
      <c r="P27" s="391"/>
      <c r="Q27" s="391"/>
      <c r="R27" s="391"/>
      <c r="S27" s="391"/>
      <c r="T27" s="391"/>
      <c r="U27" s="391"/>
      <c r="V27" s="391"/>
      <c r="W27" s="391"/>
      <c r="X27" s="391"/>
      <c r="Y27" s="391"/>
      <c r="Z27" s="391"/>
    </row>
    <row r="28" spans="1:26" ht="11" customHeight="1">
      <c r="A28" s="410" t="s">
        <v>58</v>
      </c>
      <c r="B28" s="414">
        <v>25</v>
      </c>
      <c r="C28" s="409" t="s">
        <v>351</v>
      </c>
      <c r="D28" s="409" t="s">
        <v>351</v>
      </c>
      <c r="E28" s="391"/>
      <c r="F28" s="391"/>
      <c r="G28" s="391"/>
      <c r="H28" s="391"/>
      <c r="I28" s="391"/>
      <c r="J28" s="391"/>
      <c r="K28" s="391"/>
      <c r="L28" s="391"/>
      <c r="M28" s="391"/>
      <c r="N28" s="391"/>
      <c r="O28" s="391"/>
      <c r="P28" s="391"/>
      <c r="Q28" s="391"/>
      <c r="R28" s="391"/>
      <c r="S28" s="391"/>
      <c r="T28" s="391"/>
      <c r="U28" s="391"/>
      <c r="V28" s="391"/>
      <c r="W28" s="391"/>
      <c r="X28" s="391"/>
      <c r="Y28" s="391"/>
      <c r="Z28" s="391"/>
    </row>
    <row r="29" spans="1:26" ht="11" customHeight="1">
      <c r="A29" s="411" t="s">
        <v>14</v>
      </c>
      <c r="B29" s="413">
        <f>AVERAGE(B30)</f>
        <v>36.5</v>
      </c>
      <c r="C29" s="407" t="s">
        <v>4</v>
      </c>
      <c r="D29" s="407" t="s">
        <v>4</v>
      </c>
      <c r="E29" s="391"/>
      <c r="F29" s="391"/>
      <c r="G29" s="391"/>
      <c r="H29" s="391"/>
      <c r="I29" s="391"/>
      <c r="J29" s="391"/>
      <c r="K29" s="391"/>
      <c r="L29" s="391"/>
      <c r="M29" s="391"/>
      <c r="N29" s="391"/>
      <c r="O29" s="391"/>
      <c r="P29" s="391"/>
      <c r="Q29" s="391"/>
      <c r="R29" s="391"/>
      <c r="S29" s="391"/>
      <c r="T29" s="391"/>
      <c r="U29" s="391"/>
      <c r="V29" s="391"/>
      <c r="W29" s="391"/>
      <c r="X29" s="391"/>
      <c r="Y29" s="391"/>
      <c r="Z29" s="391"/>
    </row>
    <row r="30" spans="1:26" ht="11" customHeight="1">
      <c r="A30" s="410" t="s">
        <v>402</v>
      </c>
      <c r="B30" s="414">
        <v>36.5</v>
      </c>
      <c r="C30" s="409" t="s">
        <v>351</v>
      </c>
      <c r="D30" s="409" t="s">
        <v>351</v>
      </c>
      <c r="E30" s="391"/>
      <c r="F30" s="391"/>
      <c r="G30" s="391"/>
      <c r="H30" s="391"/>
      <c r="I30" s="391"/>
      <c r="J30" s="391"/>
      <c r="K30" s="391"/>
      <c r="L30" s="391"/>
      <c r="M30" s="391"/>
      <c r="N30" s="391"/>
      <c r="O30" s="391"/>
      <c r="P30" s="391"/>
      <c r="Q30" s="391"/>
      <c r="R30" s="391"/>
      <c r="S30" s="391"/>
      <c r="T30" s="391"/>
      <c r="U30" s="391"/>
      <c r="V30" s="391"/>
      <c r="W30" s="391"/>
      <c r="X30" s="391"/>
      <c r="Y30" s="391"/>
      <c r="Z30" s="391"/>
    </row>
    <row r="31" spans="1:26" ht="11" customHeight="1">
      <c r="A31" s="416" t="s">
        <v>16</v>
      </c>
      <c r="B31" s="413">
        <f>AVERAGE(B32:B38)</f>
        <v>22.904285714285713</v>
      </c>
      <c r="C31" s="413" t="s">
        <v>4</v>
      </c>
      <c r="D31" s="413">
        <f>AVERAGE(D32:D38)</f>
        <v>171.89</v>
      </c>
      <c r="E31" s="391"/>
      <c r="F31" s="391"/>
      <c r="G31" s="391"/>
      <c r="H31" s="391"/>
      <c r="I31" s="391"/>
      <c r="J31" s="391"/>
      <c r="K31" s="391"/>
      <c r="L31" s="391"/>
      <c r="M31" s="391"/>
      <c r="N31" s="391"/>
      <c r="O31" s="391"/>
      <c r="P31" s="391"/>
      <c r="Q31" s="391"/>
      <c r="R31" s="391"/>
      <c r="S31" s="391"/>
      <c r="T31" s="391"/>
      <c r="U31" s="391"/>
      <c r="V31" s="391"/>
      <c r="W31" s="391"/>
      <c r="X31" s="391"/>
      <c r="Y31" s="391"/>
      <c r="Z31" s="391"/>
    </row>
    <row r="32" spans="1:26" ht="11" customHeight="1">
      <c r="A32" s="410" t="s">
        <v>17</v>
      </c>
      <c r="B32" s="414">
        <v>17</v>
      </c>
      <c r="C32" s="414" t="s">
        <v>351</v>
      </c>
      <c r="D32" s="414">
        <v>170</v>
      </c>
      <c r="E32" s="391"/>
      <c r="F32" s="391"/>
      <c r="G32" s="391"/>
      <c r="H32" s="391"/>
      <c r="I32" s="391"/>
      <c r="J32" s="391"/>
      <c r="K32" s="391"/>
      <c r="L32" s="391"/>
      <c r="M32" s="391"/>
      <c r="N32" s="391"/>
      <c r="O32" s="391"/>
      <c r="P32" s="391"/>
      <c r="Q32" s="391"/>
      <c r="R32" s="391"/>
      <c r="S32" s="391"/>
      <c r="T32" s="391"/>
      <c r="U32" s="391"/>
      <c r="V32" s="391"/>
      <c r="W32" s="391"/>
      <c r="X32" s="391"/>
      <c r="Y32" s="391"/>
      <c r="Z32" s="391"/>
    </row>
    <row r="33" spans="1:26" ht="11" customHeight="1">
      <c r="A33" s="410" t="s">
        <v>52</v>
      </c>
      <c r="B33" s="414">
        <v>35</v>
      </c>
      <c r="C33" s="414" t="s">
        <v>351</v>
      </c>
      <c r="D33" s="414" t="s">
        <v>351</v>
      </c>
      <c r="E33" s="391"/>
      <c r="F33" s="391"/>
      <c r="G33" s="391"/>
      <c r="H33" s="391"/>
      <c r="I33" s="391"/>
      <c r="J33" s="391"/>
      <c r="K33" s="391"/>
      <c r="L33" s="391"/>
      <c r="M33" s="391"/>
      <c r="N33" s="391"/>
      <c r="O33" s="391"/>
      <c r="P33" s="391"/>
      <c r="Q33" s="391"/>
      <c r="R33" s="391"/>
      <c r="S33" s="391"/>
      <c r="T33" s="391"/>
      <c r="U33" s="391"/>
      <c r="V33" s="391"/>
      <c r="W33" s="391"/>
      <c r="X33" s="391"/>
      <c r="Y33" s="391"/>
      <c r="Z33" s="391"/>
    </row>
    <row r="34" spans="1:26" ht="11" customHeight="1">
      <c r="A34" s="410" t="s">
        <v>19</v>
      </c>
      <c r="B34" s="414">
        <v>17.670000000000002</v>
      </c>
      <c r="C34" s="414" t="s">
        <v>351</v>
      </c>
      <c r="D34" s="414">
        <v>160.66999999999999</v>
      </c>
      <c r="E34" s="391"/>
      <c r="F34" s="391"/>
      <c r="G34" s="391"/>
      <c r="H34" s="391"/>
      <c r="I34" s="391"/>
      <c r="J34" s="391"/>
      <c r="K34" s="391"/>
      <c r="L34" s="391"/>
      <c r="M34" s="391"/>
      <c r="N34" s="391"/>
      <c r="O34" s="391"/>
      <c r="P34" s="391"/>
      <c r="Q34" s="391"/>
      <c r="R34" s="391"/>
      <c r="S34" s="391"/>
      <c r="T34" s="391"/>
      <c r="U34" s="391"/>
      <c r="V34" s="391"/>
      <c r="W34" s="391"/>
      <c r="X34" s="391"/>
      <c r="Y34" s="391"/>
      <c r="Z34" s="391"/>
    </row>
    <row r="35" spans="1:26" ht="11" customHeight="1">
      <c r="A35" s="410" t="s">
        <v>53</v>
      </c>
      <c r="B35" s="414">
        <v>18</v>
      </c>
      <c r="C35" s="414" t="s">
        <v>351</v>
      </c>
      <c r="D35" s="414" t="s">
        <v>351</v>
      </c>
      <c r="E35" s="391"/>
      <c r="F35" s="391"/>
      <c r="G35" s="391"/>
      <c r="H35" s="391"/>
      <c r="I35" s="391"/>
      <c r="J35" s="391"/>
      <c r="K35" s="391"/>
      <c r="L35" s="391"/>
      <c r="M35" s="391"/>
      <c r="N35" s="391"/>
      <c r="O35" s="391"/>
      <c r="P35" s="391"/>
      <c r="Q35" s="391"/>
      <c r="R35" s="391"/>
      <c r="S35" s="391"/>
      <c r="T35" s="391"/>
      <c r="U35" s="391"/>
      <c r="V35" s="391"/>
      <c r="W35" s="391"/>
      <c r="X35" s="391"/>
      <c r="Y35" s="391"/>
      <c r="Z35" s="391"/>
    </row>
    <row r="36" spans="1:26" ht="11" customHeight="1">
      <c r="A36" s="410" t="s">
        <v>67</v>
      </c>
      <c r="B36" s="414">
        <v>29.33</v>
      </c>
      <c r="C36" s="414" t="s">
        <v>377</v>
      </c>
      <c r="D36" s="414">
        <v>185</v>
      </c>
      <c r="E36" s="391"/>
      <c r="F36" s="391"/>
      <c r="G36" s="391"/>
      <c r="H36" s="391"/>
      <c r="I36" s="391"/>
      <c r="J36" s="391"/>
      <c r="K36" s="391"/>
      <c r="L36" s="391"/>
      <c r="M36" s="391"/>
      <c r="N36" s="391"/>
      <c r="O36" s="391"/>
      <c r="P36" s="391"/>
      <c r="Q36" s="391"/>
      <c r="R36" s="391"/>
      <c r="S36" s="391"/>
      <c r="T36" s="391"/>
      <c r="U36" s="391"/>
      <c r="V36" s="391"/>
      <c r="W36" s="391"/>
      <c r="X36" s="391"/>
      <c r="Y36" s="391"/>
      <c r="Z36" s="391"/>
    </row>
    <row r="37" spans="1:26" ht="11" customHeight="1">
      <c r="A37" s="410" t="s">
        <v>21</v>
      </c>
      <c r="B37" s="414">
        <v>25</v>
      </c>
      <c r="C37" s="414" t="s">
        <v>377</v>
      </c>
      <c r="D37" s="414" t="s">
        <v>377</v>
      </c>
      <c r="E37" s="391"/>
      <c r="F37" s="391"/>
      <c r="G37" s="391"/>
      <c r="H37" s="391"/>
      <c r="I37" s="391"/>
      <c r="J37" s="391"/>
      <c r="K37" s="391"/>
      <c r="L37" s="391"/>
      <c r="M37" s="391"/>
      <c r="N37" s="391"/>
      <c r="O37" s="391"/>
      <c r="P37" s="391"/>
      <c r="Q37" s="391"/>
      <c r="R37" s="391"/>
      <c r="S37" s="391"/>
      <c r="T37" s="391"/>
      <c r="U37" s="391"/>
      <c r="V37" s="391"/>
      <c r="W37" s="391"/>
      <c r="X37" s="391"/>
      <c r="Y37" s="391"/>
      <c r="Z37" s="391"/>
    </row>
    <row r="38" spans="1:26" ht="11" customHeight="1">
      <c r="A38" s="410" t="s">
        <v>20</v>
      </c>
      <c r="B38" s="414">
        <v>18.329999999999998</v>
      </c>
      <c r="C38" s="414" t="s">
        <v>351</v>
      </c>
      <c r="D38" s="414" t="s">
        <v>351</v>
      </c>
      <c r="E38" s="391"/>
      <c r="F38" s="391"/>
      <c r="G38" s="391"/>
      <c r="H38" s="391"/>
      <c r="I38" s="391"/>
      <c r="J38" s="391"/>
      <c r="K38" s="391"/>
      <c r="L38" s="391"/>
      <c r="M38" s="391"/>
      <c r="N38" s="391"/>
      <c r="O38" s="391"/>
      <c r="P38" s="391"/>
      <c r="Q38" s="391"/>
      <c r="R38" s="391"/>
      <c r="S38" s="391"/>
      <c r="T38" s="391"/>
      <c r="U38" s="391"/>
      <c r="V38" s="391"/>
      <c r="W38" s="391"/>
      <c r="X38" s="391"/>
      <c r="Y38" s="391"/>
      <c r="Z38" s="391"/>
    </row>
    <row r="39" spans="1:26" ht="11" customHeight="1">
      <c r="A39" s="416" t="s">
        <v>23</v>
      </c>
      <c r="B39" s="413">
        <f>AVERAGE(B40:B41)</f>
        <v>20.5</v>
      </c>
      <c r="C39" s="413" t="s">
        <v>4</v>
      </c>
      <c r="D39" s="413" t="s">
        <v>4</v>
      </c>
      <c r="E39" s="391"/>
      <c r="F39" s="391"/>
      <c r="G39" s="391"/>
      <c r="H39" s="391"/>
      <c r="I39" s="391"/>
      <c r="J39" s="391"/>
      <c r="K39" s="391"/>
      <c r="L39" s="391"/>
      <c r="M39" s="391"/>
      <c r="N39" s="391"/>
      <c r="O39" s="391"/>
      <c r="P39" s="391"/>
      <c r="Q39" s="391"/>
      <c r="R39" s="391"/>
      <c r="S39" s="391"/>
      <c r="T39" s="391"/>
      <c r="U39" s="391"/>
      <c r="V39" s="391"/>
      <c r="W39" s="391"/>
      <c r="X39" s="391"/>
      <c r="Y39" s="391"/>
      <c r="Z39" s="391"/>
    </row>
    <row r="40" spans="1:26" ht="11" customHeight="1">
      <c r="A40" s="410" t="s">
        <v>424</v>
      </c>
      <c r="B40" s="414">
        <v>21</v>
      </c>
      <c r="C40" s="414" t="s">
        <v>351</v>
      </c>
      <c r="D40" s="414" t="s">
        <v>351</v>
      </c>
      <c r="E40" s="391"/>
      <c r="F40" s="391"/>
      <c r="G40" s="391"/>
      <c r="H40" s="391"/>
      <c r="I40" s="391"/>
      <c r="J40" s="391"/>
      <c r="K40" s="391"/>
      <c r="L40" s="391"/>
      <c r="M40" s="391"/>
      <c r="N40" s="391"/>
      <c r="O40" s="391"/>
      <c r="P40" s="391"/>
      <c r="Q40" s="391"/>
      <c r="R40" s="391"/>
      <c r="S40" s="391"/>
      <c r="T40" s="391"/>
      <c r="U40" s="391"/>
      <c r="V40" s="391"/>
      <c r="W40" s="391"/>
      <c r="X40" s="391"/>
      <c r="Y40" s="391"/>
      <c r="Z40" s="391"/>
    </row>
    <row r="41" spans="1:26" ht="11" customHeight="1">
      <c r="A41" s="410" t="s">
        <v>48</v>
      </c>
      <c r="B41" s="414">
        <v>20</v>
      </c>
      <c r="C41" s="414" t="s">
        <v>351</v>
      </c>
      <c r="D41" s="660" t="s">
        <v>351</v>
      </c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91"/>
      <c r="W41" s="391"/>
      <c r="X41" s="391"/>
      <c r="Y41" s="391"/>
      <c r="Z41" s="391"/>
    </row>
    <row r="42" spans="1:26" ht="11" customHeight="1">
      <c r="A42" s="632"/>
      <c r="B42" s="597"/>
      <c r="C42" s="597"/>
      <c r="D42" s="597"/>
      <c r="E42" s="391"/>
      <c r="F42" s="391"/>
      <c r="G42" s="391"/>
      <c r="H42" s="391"/>
      <c r="I42" s="391"/>
      <c r="J42" s="391"/>
      <c r="K42" s="391"/>
      <c r="L42" s="391"/>
      <c r="M42" s="391"/>
      <c r="N42" s="391"/>
      <c r="O42" s="391"/>
      <c r="P42" s="391"/>
      <c r="Q42" s="391"/>
      <c r="R42" s="391"/>
      <c r="S42" s="391"/>
      <c r="T42" s="391"/>
      <c r="U42" s="391"/>
      <c r="V42" s="391"/>
      <c r="W42" s="391"/>
      <c r="X42" s="391"/>
      <c r="Y42" s="391"/>
      <c r="Z42" s="391"/>
    </row>
    <row r="43" spans="1:26" ht="11" customHeight="1">
      <c r="A43" s="411" t="s">
        <v>68</v>
      </c>
      <c r="B43" s="413">
        <f>AVERAGE(B44)</f>
        <v>25</v>
      </c>
      <c r="C43" s="407" t="s">
        <v>4</v>
      </c>
      <c r="D43" s="407">
        <f>AVERAGE(D44:D45)</f>
        <v>182.08499999999998</v>
      </c>
      <c r="E43" s="391"/>
      <c r="F43" s="391"/>
      <c r="G43" s="391"/>
      <c r="H43" s="391"/>
      <c r="I43" s="391"/>
      <c r="J43" s="391"/>
      <c r="K43" s="391"/>
      <c r="L43" s="391"/>
      <c r="M43" s="391"/>
      <c r="N43" s="391"/>
      <c r="O43" s="391"/>
      <c r="P43" s="391"/>
      <c r="Q43" s="391"/>
      <c r="R43" s="391"/>
      <c r="S43" s="391"/>
      <c r="T43" s="391"/>
      <c r="U43" s="391"/>
      <c r="V43" s="391"/>
      <c r="W43" s="391"/>
      <c r="X43" s="391"/>
      <c r="Y43" s="391"/>
      <c r="Z43" s="391"/>
    </row>
    <row r="44" spans="1:26" ht="11" customHeight="1">
      <c r="A44" s="410" t="s">
        <v>419</v>
      </c>
      <c r="B44" s="414">
        <v>25</v>
      </c>
      <c r="C44" s="409" t="s">
        <v>351</v>
      </c>
      <c r="D44" s="409">
        <v>182.5</v>
      </c>
      <c r="E44" s="391"/>
      <c r="F44" s="391"/>
      <c r="G44" s="391"/>
      <c r="H44" s="391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</row>
    <row r="45" spans="1:26" ht="11" customHeight="1">
      <c r="A45" s="410" t="s">
        <v>74</v>
      </c>
      <c r="B45" s="414">
        <v>23</v>
      </c>
      <c r="C45" s="409" t="s">
        <v>351</v>
      </c>
      <c r="D45" s="409">
        <v>181.67</v>
      </c>
      <c r="E45" s="391"/>
      <c r="F45" s="391"/>
      <c r="G45" s="391"/>
      <c r="H45" s="391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</row>
    <row r="46" spans="1:26" ht="11" customHeight="1">
      <c r="A46" s="416" t="s">
        <v>72</v>
      </c>
      <c r="B46" s="413">
        <f>AVERAGE(B47)</f>
        <v>44.33</v>
      </c>
      <c r="C46" s="413" t="s">
        <v>4</v>
      </c>
      <c r="D46" s="413" t="s">
        <v>4</v>
      </c>
      <c r="E46" s="391"/>
      <c r="F46" s="391"/>
      <c r="G46" s="391"/>
      <c r="H46" s="391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</row>
    <row r="47" spans="1:26" ht="11" customHeight="1">
      <c r="A47" s="410" t="s">
        <v>69</v>
      </c>
      <c r="B47" s="414">
        <v>44.33</v>
      </c>
      <c r="C47" s="414" t="s">
        <v>377</v>
      </c>
      <c r="D47" s="414" t="s">
        <v>377</v>
      </c>
      <c r="E47" s="391"/>
      <c r="F47" s="391"/>
      <c r="G47" s="391"/>
      <c r="H47" s="391"/>
      <c r="I47" s="391"/>
      <c r="J47" s="391"/>
      <c r="K47" s="391"/>
      <c r="L47" s="391"/>
      <c r="M47" s="391"/>
      <c r="N47" s="391"/>
      <c r="O47" s="391"/>
      <c r="P47" s="391"/>
      <c r="Q47" s="391"/>
      <c r="R47" s="391"/>
      <c r="S47" s="391"/>
      <c r="T47" s="391"/>
      <c r="U47" s="391"/>
      <c r="V47" s="391"/>
      <c r="W47" s="391"/>
      <c r="X47" s="391"/>
      <c r="Y47" s="391"/>
      <c r="Z47" s="391"/>
    </row>
    <row r="48" spans="1:26" ht="11" customHeight="1">
      <c r="A48" s="416" t="s">
        <v>63</v>
      </c>
      <c r="B48" s="413">
        <f t="shared" ref="B48:C48" si="2">AVERAGE(B49)</f>
        <v>25.5</v>
      </c>
      <c r="C48" s="413">
        <f t="shared" si="2"/>
        <v>30</v>
      </c>
      <c r="D48" s="413" t="s">
        <v>4</v>
      </c>
      <c r="E48" s="391"/>
      <c r="F48" s="391"/>
      <c r="G48" s="391"/>
      <c r="H48" s="391"/>
      <c r="I48" s="391"/>
      <c r="J48" s="391"/>
      <c r="K48" s="391"/>
      <c r="L48" s="391"/>
      <c r="M48" s="391"/>
      <c r="N48" s="391"/>
      <c r="O48" s="391"/>
      <c r="P48" s="391"/>
      <c r="Q48" s="391"/>
      <c r="R48" s="391"/>
      <c r="S48" s="391"/>
      <c r="T48" s="391"/>
      <c r="U48" s="391"/>
      <c r="V48" s="391"/>
      <c r="W48" s="391"/>
      <c r="X48" s="391"/>
      <c r="Y48" s="391"/>
      <c r="Z48" s="391"/>
    </row>
    <row r="49" spans="1:26" ht="11" customHeight="1">
      <c r="A49" s="410" t="s">
        <v>64</v>
      </c>
      <c r="B49" s="414">
        <v>25.5</v>
      </c>
      <c r="C49" s="414">
        <v>30</v>
      </c>
      <c r="D49" s="414" t="s">
        <v>351</v>
      </c>
      <c r="E49" s="391"/>
      <c r="F49" s="391"/>
      <c r="G49" s="391"/>
      <c r="H49" s="391"/>
      <c r="I49" s="391"/>
      <c r="J49" s="391"/>
      <c r="K49" s="391"/>
      <c r="L49" s="391"/>
      <c r="M49" s="391"/>
      <c r="N49" s="391"/>
      <c r="O49" s="391"/>
      <c r="P49" s="391"/>
      <c r="Q49" s="391"/>
      <c r="R49" s="391"/>
      <c r="S49" s="391"/>
      <c r="T49" s="391"/>
      <c r="U49" s="391"/>
      <c r="V49" s="391"/>
      <c r="W49" s="391"/>
      <c r="X49" s="391"/>
      <c r="Y49" s="391"/>
      <c r="Z49" s="391"/>
    </row>
    <row r="50" spans="1:26" ht="11" customHeight="1">
      <c r="A50" s="416" t="s">
        <v>168</v>
      </c>
      <c r="B50" s="413">
        <f t="shared" ref="B50:D50" si="3">AVERAGE(B51)</f>
        <v>25</v>
      </c>
      <c r="C50" s="413">
        <f t="shared" si="3"/>
        <v>53.33</v>
      </c>
      <c r="D50" s="407">
        <f t="shared" si="3"/>
        <v>186.67</v>
      </c>
      <c r="E50" s="391"/>
      <c r="F50" s="391"/>
      <c r="G50" s="391"/>
      <c r="H50" s="391"/>
      <c r="I50" s="391"/>
      <c r="J50" s="391"/>
      <c r="K50" s="391"/>
      <c r="L50" s="391"/>
      <c r="M50" s="391"/>
      <c r="N50" s="391"/>
      <c r="O50" s="391"/>
      <c r="P50" s="391"/>
      <c r="Q50" s="391"/>
      <c r="R50" s="391"/>
      <c r="S50" s="391"/>
      <c r="T50" s="391"/>
      <c r="U50" s="391"/>
      <c r="V50" s="391"/>
      <c r="W50" s="391"/>
      <c r="X50" s="391"/>
      <c r="Y50" s="391"/>
      <c r="Z50" s="391"/>
    </row>
    <row r="51" spans="1:26" ht="11" customHeight="1">
      <c r="A51" s="410" t="s">
        <v>170</v>
      </c>
      <c r="B51" s="414">
        <v>25</v>
      </c>
      <c r="C51" s="414">
        <v>53.33</v>
      </c>
      <c r="D51" s="409">
        <v>186.67</v>
      </c>
      <c r="E51" s="391"/>
      <c r="F51" s="391"/>
      <c r="G51" s="391"/>
      <c r="H51" s="391"/>
      <c r="I51" s="391"/>
      <c r="J51" s="391"/>
      <c r="K51" s="391"/>
      <c r="L51" s="391"/>
      <c r="M51" s="391"/>
      <c r="N51" s="391"/>
      <c r="O51" s="391"/>
      <c r="P51" s="391"/>
      <c r="Q51" s="391"/>
      <c r="R51" s="391"/>
      <c r="S51" s="391"/>
      <c r="T51" s="391"/>
      <c r="U51" s="391"/>
      <c r="V51" s="391"/>
      <c r="W51" s="391"/>
      <c r="X51" s="391"/>
      <c r="Y51" s="391"/>
      <c r="Z51" s="391"/>
    </row>
    <row r="52" spans="1:26" ht="11" customHeight="1">
      <c r="A52" s="416" t="s">
        <v>31</v>
      </c>
      <c r="B52" s="413">
        <f>AVERAGE(B53:B54)</f>
        <v>34.46</v>
      </c>
      <c r="C52" s="413" t="s">
        <v>4</v>
      </c>
      <c r="D52" s="407">
        <f>AVERAGE(D53:D54)</f>
        <v>160</v>
      </c>
      <c r="E52" s="391"/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1"/>
      <c r="V52" s="391"/>
      <c r="W52" s="391"/>
      <c r="X52" s="391"/>
      <c r="Y52" s="391"/>
      <c r="Z52" s="391"/>
    </row>
    <row r="53" spans="1:26" ht="11" customHeight="1">
      <c r="A53" s="410" t="s">
        <v>33</v>
      </c>
      <c r="B53" s="414">
        <v>30.25</v>
      </c>
      <c r="C53" s="414" t="s">
        <v>377</v>
      </c>
      <c r="D53" s="414" t="s">
        <v>351</v>
      </c>
      <c r="E53" s="391"/>
      <c r="F53" s="391"/>
      <c r="G53" s="391"/>
      <c r="H53" s="391"/>
      <c r="I53" s="391"/>
      <c r="J53" s="391"/>
      <c r="K53" s="391"/>
      <c r="L53" s="391"/>
      <c r="M53" s="391"/>
      <c r="N53" s="391"/>
      <c r="O53" s="391"/>
      <c r="P53" s="391"/>
      <c r="Q53" s="391"/>
      <c r="R53" s="391"/>
      <c r="S53" s="391"/>
      <c r="T53" s="391"/>
      <c r="U53" s="391"/>
      <c r="V53" s="391"/>
      <c r="W53" s="391"/>
      <c r="X53" s="391"/>
      <c r="Y53" s="391"/>
      <c r="Z53" s="391"/>
    </row>
    <row r="54" spans="1:26" ht="11" customHeight="1">
      <c r="A54" s="410" t="s">
        <v>32</v>
      </c>
      <c r="B54" s="414">
        <v>38.67</v>
      </c>
      <c r="C54" s="414" t="s">
        <v>351</v>
      </c>
      <c r="D54" s="409">
        <v>160</v>
      </c>
      <c r="E54" s="391"/>
      <c r="F54" s="391"/>
      <c r="G54" s="391"/>
      <c r="H54" s="391"/>
      <c r="I54" s="391"/>
      <c r="J54" s="391"/>
      <c r="K54" s="391"/>
      <c r="L54" s="391"/>
      <c r="M54" s="391"/>
      <c r="N54" s="391"/>
      <c r="O54" s="391"/>
      <c r="P54" s="391"/>
      <c r="Q54" s="391"/>
      <c r="R54" s="391"/>
      <c r="S54" s="391"/>
      <c r="T54" s="391"/>
      <c r="U54" s="391"/>
      <c r="V54" s="391"/>
      <c r="W54" s="391"/>
      <c r="X54" s="391"/>
      <c r="Y54" s="391"/>
      <c r="Z54" s="391"/>
    </row>
    <row r="55" spans="1:26" ht="11" customHeight="1">
      <c r="A55" s="416" t="s">
        <v>34</v>
      </c>
      <c r="B55" s="413" t="s">
        <v>4</v>
      </c>
      <c r="C55" s="413" t="s">
        <v>4</v>
      </c>
      <c r="D55" s="407">
        <f>AVERAGE(D56)</f>
        <v>164</v>
      </c>
      <c r="E55" s="391"/>
      <c r="F55" s="391"/>
      <c r="G55" s="391"/>
      <c r="H55" s="391"/>
      <c r="I55" s="391"/>
      <c r="J55" s="391"/>
      <c r="K55" s="391"/>
      <c r="L55" s="391"/>
      <c r="M55" s="391"/>
      <c r="N55" s="391"/>
      <c r="O55" s="391"/>
      <c r="P55" s="391"/>
      <c r="Q55" s="391"/>
      <c r="R55" s="391"/>
      <c r="S55" s="391"/>
      <c r="T55" s="391"/>
      <c r="U55" s="391"/>
      <c r="V55" s="391"/>
      <c r="W55" s="391"/>
      <c r="X55" s="391"/>
      <c r="Y55" s="391"/>
      <c r="Z55" s="391"/>
    </row>
    <row r="56" spans="1:26" ht="11" customHeight="1">
      <c r="A56" s="415" t="s">
        <v>35</v>
      </c>
      <c r="B56" s="414" t="s">
        <v>351</v>
      </c>
      <c r="C56" s="414" t="s">
        <v>351</v>
      </c>
      <c r="D56" s="409">
        <v>164</v>
      </c>
      <c r="E56" s="391"/>
      <c r="F56" s="391"/>
      <c r="G56" s="391"/>
      <c r="H56" s="391"/>
      <c r="I56" s="391"/>
      <c r="J56" s="391"/>
      <c r="K56" s="391"/>
      <c r="L56" s="391"/>
      <c r="M56" s="391"/>
      <c r="N56" s="391"/>
      <c r="O56" s="391"/>
      <c r="P56" s="391"/>
      <c r="Q56" s="391"/>
      <c r="R56" s="391"/>
      <c r="S56" s="391"/>
      <c r="T56" s="391"/>
      <c r="U56" s="391"/>
      <c r="V56" s="391"/>
      <c r="W56" s="391"/>
      <c r="X56" s="391"/>
      <c r="Y56" s="391"/>
      <c r="Z56" s="391"/>
    </row>
    <row r="57" spans="1:26" ht="11" customHeight="1">
      <c r="A57" s="416" t="s">
        <v>171</v>
      </c>
      <c r="B57" s="413">
        <f>AVERAGE(B58)</f>
        <v>20</v>
      </c>
      <c r="C57" s="413" t="s">
        <v>4</v>
      </c>
      <c r="D57" s="413" t="s">
        <v>4</v>
      </c>
      <c r="E57" s="391"/>
      <c r="F57" s="391"/>
      <c r="G57" s="391"/>
      <c r="H57" s="391"/>
      <c r="I57" s="391"/>
      <c r="J57" s="391"/>
      <c r="K57" s="391"/>
      <c r="L57" s="391"/>
      <c r="M57" s="391"/>
      <c r="N57" s="391"/>
      <c r="O57" s="391"/>
      <c r="P57" s="391"/>
      <c r="Q57" s="391"/>
      <c r="R57" s="391"/>
      <c r="S57" s="391"/>
      <c r="T57" s="391"/>
      <c r="U57" s="391"/>
      <c r="V57" s="391"/>
      <c r="W57" s="391"/>
      <c r="X57" s="391"/>
      <c r="Y57" s="391"/>
      <c r="Z57" s="391"/>
    </row>
    <row r="58" spans="1:26" ht="11" customHeight="1">
      <c r="A58" s="415" t="s">
        <v>461</v>
      </c>
      <c r="B58" s="414">
        <v>20</v>
      </c>
      <c r="C58" s="414" t="s">
        <v>351</v>
      </c>
      <c r="D58" s="414" t="s">
        <v>351</v>
      </c>
      <c r="E58" s="391"/>
      <c r="F58" s="391"/>
      <c r="G58" s="391"/>
      <c r="H58" s="391"/>
      <c r="I58" s="391"/>
      <c r="J58" s="391"/>
      <c r="K58" s="391"/>
      <c r="L58" s="391"/>
      <c r="M58" s="391"/>
      <c r="N58" s="391"/>
      <c r="O58" s="391"/>
      <c r="P58" s="391"/>
      <c r="Q58" s="391"/>
      <c r="R58" s="391"/>
      <c r="S58" s="391"/>
      <c r="T58" s="391"/>
      <c r="U58" s="391"/>
      <c r="V58" s="391"/>
      <c r="W58" s="391"/>
      <c r="X58" s="391"/>
      <c r="Y58" s="391"/>
      <c r="Z58" s="391"/>
    </row>
    <row r="59" spans="1:26" ht="11" customHeight="1">
      <c r="A59" s="416" t="s">
        <v>70</v>
      </c>
      <c r="B59" s="413">
        <f>AVERAGE(B60:B63)</f>
        <v>25.3325</v>
      </c>
      <c r="C59" s="413" t="s">
        <v>4</v>
      </c>
      <c r="D59" s="413" t="s">
        <v>4</v>
      </c>
      <c r="E59" s="391"/>
      <c r="F59" s="391"/>
      <c r="G59" s="391"/>
      <c r="H59" s="391"/>
      <c r="I59" s="391"/>
      <c r="J59" s="391"/>
      <c r="K59" s="391"/>
      <c r="L59" s="391"/>
      <c r="M59" s="391"/>
      <c r="N59" s="391"/>
      <c r="O59" s="391"/>
      <c r="P59" s="391"/>
      <c r="Q59" s="391"/>
      <c r="R59" s="391"/>
      <c r="S59" s="391"/>
      <c r="T59" s="391"/>
      <c r="U59" s="391"/>
      <c r="V59" s="391"/>
      <c r="W59" s="391"/>
      <c r="X59" s="391"/>
      <c r="Y59" s="391"/>
      <c r="Z59" s="391"/>
    </row>
    <row r="60" spans="1:26" ht="11" customHeight="1">
      <c r="A60" s="410" t="s">
        <v>50</v>
      </c>
      <c r="B60" s="414">
        <v>18</v>
      </c>
      <c r="C60" s="414" t="s">
        <v>377</v>
      </c>
      <c r="D60" s="414" t="s">
        <v>351</v>
      </c>
      <c r="E60" s="391"/>
      <c r="F60" s="391"/>
      <c r="G60" s="391"/>
      <c r="H60" s="391"/>
      <c r="I60" s="391"/>
      <c r="J60" s="391"/>
      <c r="K60" s="391"/>
      <c r="L60" s="391"/>
      <c r="M60" s="391"/>
      <c r="N60" s="391"/>
      <c r="O60" s="391"/>
      <c r="P60" s="391"/>
      <c r="Q60" s="391"/>
      <c r="R60" s="391"/>
      <c r="S60" s="391"/>
      <c r="T60" s="391"/>
      <c r="U60" s="391"/>
      <c r="V60" s="391"/>
      <c r="W60" s="391"/>
      <c r="X60" s="391"/>
      <c r="Y60" s="391"/>
      <c r="Z60" s="391"/>
    </row>
    <row r="61" spans="1:26" ht="11" customHeight="1">
      <c r="A61" s="410" t="s">
        <v>49</v>
      </c>
      <c r="B61" s="414">
        <v>20</v>
      </c>
      <c r="C61" s="414" t="s">
        <v>351</v>
      </c>
      <c r="D61" s="414" t="s">
        <v>351</v>
      </c>
      <c r="E61" s="391"/>
      <c r="F61" s="391"/>
      <c r="G61" s="391"/>
      <c r="H61" s="391"/>
      <c r="I61" s="391"/>
      <c r="J61" s="391"/>
      <c r="K61" s="391"/>
      <c r="L61" s="391"/>
      <c r="M61" s="391"/>
      <c r="N61" s="391"/>
      <c r="O61" s="391"/>
      <c r="P61" s="391"/>
      <c r="Q61" s="391"/>
      <c r="R61" s="391"/>
      <c r="S61" s="391"/>
      <c r="T61" s="391"/>
      <c r="U61" s="391"/>
      <c r="V61" s="391"/>
      <c r="W61" s="391"/>
      <c r="X61" s="391"/>
      <c r="Y61" s="391"/>
      <c r="Z61" s="391"/>
    </row>
    <row r="62" spans="1:26" ht="11" customHeight="1">
      <c r="A62" s="410" t="s">
        <v>462</v>
      </c>
      <c r="B62" s="414">
        <v>44</v>
      </c>
      <c r="C62" s="414" t="s">
        <v>351</v>
      </c>
      <c r="D62" s="414" t="s">
        <v>351</v>
      </c>
      <c r="E62" s="391"/>
      <c r="F62" s="391"/>
      <c r="G62" s="391"/>
      <c r="H62" s="391"/>
      <c r="I62" s="391"/>
      <c r="J62" s="391"/>
      <c r="K62" s="391"/>
      <c r="L62" s="391"/>
      <c r="M62" s="391"/>
      <c r="N62" s="391"/>
      <c r="O62" s="391"/>
      <c r="P62" s="391"/>
      <c r="Q62" s="391"/>
      <c r="R62" s="391"/>
      <c r="S62" s="391"/>
      <c r="T62" s="391"/>
      <c r="U62" s="391"/>
      <c r="V62" s="391"/>
      <c r="W62" s="391"/>
      <c r="X62" s="391"/>
      <c r="Y62" s="391"/>
      <c r="Z62" s="391"/>
    </row>
    <row r="63" spans="1:26" ht="11" customHeight="1">
      <c r="A63" s="410" t="s">
        <v>421</v>
      </c>
      <c r="B63" s="414">
        <v>19.329999999999998</v>
      </c>
      <c r="C63" s="414" t="s">
        <v>351</v>
      </c>
      <c r="D63" s="414" t="s">
        <v>351</v>
      </c>
      <c r="E63" s="391"/>
      <c r="F63" s="391"/>
      <c r="G63" s="391"/>
      <c r="H63" s="391"/>
      <c r="I63" s="391"/>
      <c r="J63" s="391"/>
      <c r="K63" s="391"/>
      <c r="L63" s="391"/>
      <c r="M63" s="391"/>
      <c r="N63" s="391"/>
      <c r="O63" s="391"/>
      <c r="P63" s="391"/>
      <c r="Q63" s="391"/>
      <c r="R63" s="391"/>
      <c r="S63" s="391"/>
      <c r="T63" s="391"/>
      <c r="U63" s="391"/>
      <c r="V63" s="391"/>
      <c r="W63" s="391"/>
      <c r="X63" s="391"/>
      <c r="Y63" s="391"/>
      <c r="Z63" s="391"/>
    </row>
    <row r="64" spans="1:26" ht="11" customHeight="1">
      <c r="A64" s="416" t="s">
        <v>59</v>
      </c>
      <c r="B64" s="413">
        <f>AVERAGE(B65)</f>
        <v>20</v>
      </c>
      <c r="C64" s="413" t="s">
        <v>4</v>
      </c>
      <c r="D64" s="413" t="s">
        <v>4</v>
      </c>
      <c r="E64" s="391"/>
      <c r="F64" s="391"/>
      <c r="G64" s="391"/>
      <c r="H64" s="391"/>
      <c r="I64" s="391"/>
      <c r="J64" s="391"/>
      <c r="K64" s="391"/>
      <c r="L64" s="391"/>
      <c r="M64" s="391"/>
      <c r="N64" s="391"/>
      <c r="O64" s="391"/>
      <c r="P64" s="391"/>
      <c r="Q64" s="391"/>
      <c r="R64" s="391"/>
      <c r="S64" s="391"/>
      <c r="T64" s="391"/>
      <c r="U64" s="391"/>
      <c r="V64" s="391"/>
      <c r="W64" s="391"/>
      <c r="X64" s="391"/>
      <c r="Y64" s="391"/>
      <c r="Z64" s="391"/>
    </row>
    <row r="65" spans="1:26" ht="11" customHeight="1">
      <c r="A65" s="415" t="s">
        <v>60</v>
      </c>
      <c r="B65" s="414">
        <v>20</v>
      </c>
      <c r="C65" s="414" t="s">
        <v>351</v>
      </c>
      <c r="D65" s="414" t="s">
        <v>351</v>
      </c>
      <c r="E65" s="391"/>
      <c r="F65" s="391"/>
      <c r="G65" s="391"/>
      <c r="H65" s="391"/>
      <c r="I65" s="391"/>
      <c r="J65" s="391"/>
      <c r="K65" s="391"/>
      <c r="L65" s="391"/>
      <c r="M65" s="391"/>
      <c r="N65" s="391"/>
      <c r="O65" s="391"/>
      <c r="P65" s="391"/>
      <c r="Q65" s="391"/>
      <c r="R65" s="391"/>
      <c r="S65" s="391"/>
      <c r="T65" s="391"/>
      <c r="U65" s="391"/>
      <c r="V65" s="391"/>
      <c r="W65" s="391"/>
      <c r="X65" s="391"/>
      <c r="Y65" s="391"/>
      <c r="Z65" s="391"/>
    </row>
    <row r="66" spans="1:26" ht="11" customHeight="1">
      <c r="A66" s="411" t="s">
        <v>37</v>
      </c>
      <c r="B66" s="413">
        <f>AVERAGE(B67)</f>
        <v>16.75</v>
      </c>
      <c r="C66" s="413" t="s">
        <v>4</v>
      </c>
      <c r="D66" s="407">
        <f>AVERAGE(D67)</f>
        <v>170</v>
      </c>
      <c r="E66" s="391"/>
      <c r="F66" s="391"/>
      <c r="G66" s="391"/>
      <c r="H66" s="391"/>
      <c r="I66" s="391"/>
      <c r="J66" s="391"/>
      <c r="K66" s="391"/>
      <c r="L66" s="391"/>
      <c r="M66" s="391"/>
      <c r="N66" s="391"/>
      <c r="O66" s="391"/>
      <c r="P66" s="391"/>
      <c r="Q66" s="391"/>
      <c r="R66" s="391"/>
      <c r="S66" s="391"/>
      <c r="T66" s="391"/>
      <c r="U66" s="391"/>
      <c r="V66" s="391"/>
      <c r="W66" s="391"/>
      <c r="X66" s="391"/>
      <c r="Y66" s="391"/>
      <c r="Z66" s="391"/>
    </row>
    <row r="67" spans="1:26" ht="11" customHeight="1">
      <c r="A67" s="630" t="s">
        <v>38</v>
      </c>
      <c r="B67" s="631">
        <v>16.75</v>
      </c>
      <c r="C67" s="631" t="s">
        <v>351</v>
      </c>
      <c r="D67" s="633">
        <v>170</v>
      </c>
      <c r="E67" s="391"/>
      <c r="F67" s="391"/>
      <c r="G67" s="391"/>
      <c r="H67" s="391"/>
      <c r="I67" s="391"/>
      <c r="J67" s="391"/>
      <c r="K67" s="391"/>
      <c r="L67" s="391"/>
      <c r="M67" s="391"/>
      <c r="N67" s="391"/>
      <c r="O67" s="391"/>
      <c r="P67" s="391"/>
      <c r="Q67" s="391"/>
      <c r="R67" s="391"/>
      <c r="S67" s="391"/>
      <c r="T67" s="391"/>
      <c r="U67" s="391"/>
      <c r="V67" s="391"/>
      <c r="W67" s="391"/>
      <c r="X67" s="391"/>
      <c r="Y67" s="391"/>
      <c r="Z67" s="391"/>
    </row>
    <row r="68" spans="1:26" ht="9" customHeight="1">
      <c r="A68" s="429" t="s">
        <v>73</v>
      </c>
      <c r="B68" s="391"/>
      <c r="C68" s="391"/>
      <c r="D68" s="391"/>
      <c r="E68" s="391"/>
      <c r="F68" s="391"/>
      <c r="G68" s="391"/>
      <c r="H68" s="391"/>
      <c r="I68" s="391"/>
      <c r="J68" s="391"/>
      <c r="K68" s="391"/>
      <c r="L68" s="391"/>
      <c r="M68" s="391"/>
      <c r="N68" s="391"/>
      <c r="O68" s="391"/>
      <c r="P68" s="391"/>
      <c r="Q68" s="391"/>
      <c r="R68" s="391"/>
      <c r="S68" s="391"/>
      <c r="T68" s="391"/>
      <c r="U68" s="391"/>
      <c r="V68" s="391"/>
      <c r="W68" s="391"/>
      <c r="X68" s="391"/>
      <c r="Y68" s="391"/>
      <c r="Z68" s="391"/>
    </row>
    <row r="69" spans="1:26" ht="9" customHeight="1">
      <c r="A69" s="429" t="s">
        <v>55</v>
      </c>
      <c r="B69" s="391"/>
      <c r="C69" s="391"/>
      <c r="D69" s="391"/>
      <c r="E69" s="391"/>
      <c r="F69" s="391"/>
      <c r="G69" s="391"/>
      <c r="H69" s="391"/>
      <c r="I69" s="391"/>
      <c r="J69" s="391"/>
      <c r="K69" s="391"/>
      <c r="L69" s="391"/>
      <c r="M69" s="391"/>
      <c r="N69" s="391"/>
      <c r="O69" s="391"/>
      <c r="P69" s="391"/>
      <c r="Q69" s="391"/>
      <c r="R69" s="391"/>
      <c r="S69" s="391"/>
      <c r="T69" s="391"/>
      <c r="U69" s="391"/>
      <c r="V69" s="391"/>
      <c r="W69" s="391"/>
      <c r="X69" s="391"/>
      <c r="Y69" s="391"/>
      <c r="Z69" s="391"/>
    </row>
    <row r="70" spans="1:26" ht="9" customHeight="1">
      <c r="A70" s="430" t="s">
        <v>56</v>
      </c>
      <c r="B70" s="391"/>
      <c r="C70" s="391"/>
      <c r="D70" s="391"/>
      <c r="E70" s="391"/>
      <c r="F70" s="391"/>
      <c r="G70" s="391"/>
      <c r="H70" s="391"/>
      <c r="I70" s="391"/>
      <c r="J70" s="391"/>
      <c r="K70" s="391"/>
      <c r="L70" s="391"/>
      <c r="M70" s="391"/>
      <c r="N70" s="391"/>
      <c r="O70" s="391"/>
      <c r="P70" s="391"/>
      <c r="Q70" s="391"/>
      <c r="R70" s="391"/>
      <c r="S70" s="391"/>
      <c r="T70" s="391"/>
      <c r="U70" s="391"/>
      <c r="V70" s="391"/>
      <c r="W70" s="391"/>
      <c r="X70" s="391"/>
      <c r="Y70" s="391"/>
      <c r="Z70" s="391"/>
    </row>
    <row r="71" spans="1:26" ht="15.75" customHeight="1">
      <c r="A71" s="391"/>
      <c r="B71" s="391"/>
      <c r="C71" s="391"/>
      <c r="D71" s="391"/>
      <c r="E71" s="391"/>
      <c r="F71" s="391"/>
      <c r="G71" s="391"/>
      <c r="H71" s="391"/>
      <c r="I71" s="391"/>
      <c r="J71" s="391"/>
      <c r="K71" s="391"/>
      <c r="L71" s="391"/>
      <c r="M71" s="391"/>
      <c r="N71" s="391"/>
      <c r="O71" s="391"/>
      <c r="P71" s="391"/>
      <c r="Q71" s="391"/>
      <c r="R71" s="391"/>
      <c r="S71" s="391"/>
      <c r="T71" s="391"/>
      <c r="U71" s="391"/>
      <c r="V71" s="391"/>
      <c r="W71" s="391"/>
      <c r="X71" s="391"/>
      <c r="Y71" s="391"/>
      <c r="Z71" s="391"/>
    </row>
    <row r="72" spans="1:26" ht="15.75" customHeight="1">
      <c r="A72" s="391"/>
      <c r="B72" s="391"/>
      <c r="C72" s="391"/>
      <c r="D72" s="391"/>
      <c r="E72" s="391"/>
      <c r="F72" s="391"/>
      <c r="G72" s="391"/>
      <c r="H72" s="391"/>
      <c r="I72" s="391"/>
      <c r="J72" s="391"/>
      <c r="K72" s="391"/>
      <c r="L72" s="391"/>
      <c r="M72" s="391"/>
      <c r="N72" s="391"/>
      <c r="O72" s="391"/>
      <c r="P72" s="391"/>
      <c r="Q72" s="391"/>
      <c r="R72" s="391"/>
      <c r="S72" s="391"/>
      <c r="T72" s="391"/>
      <c r="U72" s="391"/>
      <c r="V72" s="391"/>
      <c r="W72" s="391"/>
      <c r="X72" s="391"/>
      <c r="Y72" s="391"/>
      <c r="Z72" s="391"/>
    </row>
    <row r="73" spans="1:26" ht="15.75" customHeight="1">
      <c r="A73" s="391"/>
      <c r="B73" s="391"/>
      <c r="C73" s="391"/>
      <c r="D73" s="391"/>
      <c r="E73" s="391"/>
      <c r="F73" s="391"/>
      <c r="G73" s="391"/>
      <c r="H73" s="391"/>
      <c r="I73" s="391"/>
      <c r="J73" s="391"/>
      <c r="K73" s="391"/>
      <c r="L73" s="391"/>
      <c r="M73" s="391"/>
      <c r="N73" s="391"/>
      <c r="O73" s="391"/>
      <c r="P73" s="391"/>
      <c r="Q73" s="391"/>
      <c r="R73" s="391"/>
      <c r="S73" s="391"/>
      <c r="T73" s="391"/>
      <c r="U73" s="391"/>
      <c r="V73" s="391"/>
      <c r="W73" s="391"/>
      <c r="X73" s="391"/>
      <c r="Y73" s="391"/>
      <c r="Z73" s="391"/>
    </row>
    <row r="74" spans="1:26" ht="15.75" customHeight="1">
      <c r="A74" s="391"/>
      <c r="B74" s="391"/>
      <c r="C74" s="391"/>
      <c r="D74" s="391"/>
      <c r="E74" s="391"/>
      <c r="F74" s="391"/>
      <c r="G74" s="391"/>
      <c r="H74" s="391"/>
      <c r="I74" s="391"/>
      <c r="J74" s="391"/>
      <c r="K74" s="391"/>
      <c r="L74" s="391"/>
      <c r="M74" s="391"/>
      <c r="N74" s="391"/>
      <c r="O74" s="391"/>
      <c r="P74" s="391"/>
      <c r="Q74" s="391"/>
      <c r="R74" s="391"/>
      <c r="S74" s="391"/>
      <c r="T74" s="391"/>
      <c r="U74" s="391"/>
      <c r="V74" s="391"/>
      <c r="W74" s="391"/>
      <c r="X74" s="391"/>
      <c r="Y74" s="391"/>
      <c r="Z74" s="391"/>
    </row>
    <row r="75" spans="1:26" ht="15.75" customHeight="1">
      <c r="A75" s="391"/>
      <c r="B75" s="391"/>
      <c r="C75" s="391"/>
      <c r="D75" s="391"/>
      <c r="E75" s="391"/>
      <c r="F75" s="391"/>
      <c r="G75" s="391"/>
      <c r="H75" s="391"/>
      <c r="I75" s="391"/>
      <c r="J75" s="391"/>
      <c r="K75" s="391"/>
      <c r="L75" s="391"/>
      <c r="M75" s="391"/>
      <c r="N75" s="391"/>
      <c r="O75" s="391"/>
      <c r="P75" s="391"/>
      <c r="Q75" s="391"/>
      <c r="R75" s="391"/>
      <c r="S75" s="391"/>
      <c r="T75" s="391"/>
      <c r="U75" s="391"/>
      <c r="V75" s="391"/>
      <c r="W75" s="391"/>
      <c r="X75" s="391"/>
      <c r="Y75" s="391"/>
      <c r="Z75" s="391"/>
    </row>
    <row r="76" spans="1:26" ht="15.75" customHeight="1">
      <c r="A76" s="391"/>
      <c r="B76" s="391"/>
      <c r="C76" s="391"/>
      <c r="D76" s="391"/>
      <c r="E76" s="391"/>
      <c r="F76" s="391"/>
      <c r="G76" s="391"/>
      <c r="H76" s="391"/>
      <c r="I76" s="391"/>
      <c r="J76" s="391"/>
      <c r="K76" s="391"/>
      <c r="L76" s="391"/>
      <c r="M76" s="391"/>
      <c r="N76" s="391"/>
      <c r="O76" s="391"/>
      <c r="P76" s="391"/>
      <c r="Q76" s="391"/>
      <c r="R76" s="391"/>
      <c r="S76" s="391"/>
      <c r="T76" s="391"/>
      <c r="U76" s="391"/>
      <c r="V76" s="391"/>
      <c r="W76" s="391"/>
      <c r="X76" s="391"/>
      <c r="Y76" s="391"/>
      <c r="Z76" s="391"/>
    </row>
    <row r="77" spans="1:26" ht="15.75" customHeight="1">
      <c r="A77" s="391"/>
      <c r="B77" s="391"/>
      <c r="C77" s="391"/>
      <c r="D77" s="391"/>
      <c r="E77" s="391"/>
      <c r="F77" s="391"/>
      <c r="G77" s="391"/>
      <c r="H77" s="391"/>
      <c r="I77" s="391"/>
      <c r="J77" s="391"/>
      <c r="K77" s="391"/>
      <c r="L77" s="391"/>
      <c r="M77" s="391"/>
      <c r="N77" s="391"/>
      <c r="O77" s="391"/>
      <c r="P77" s="391"/>
      <c r="Q77" s="391"/>
      <c r="R77" s="391"/>
      <c r="S77" s="391"/>
      <c r="T77" s="391"/>
      <c r="U77" s="391"/>
      <c r="V77" s="391"/>
      <c r="W77" s="391"/>
      <c r="X77" s="391"/>
      <c r="Y77" s="391"/>
      <c r="Z77" s="391"/>
    </row>
    <row r="78" spans="1:26" ht="15.75" customHeight="1">
      <c r="A78" s="391"/>
      <c r="B78" s="391"/>
      <c r="C78" s="391"/>
      <c r="D78" s="391"/>
      <c r="E78" s="391"/>
      <c r="F78" s="391"/>
      <c r="G78" s="391"/>
      <c r="H78" s="391"/>
      <c r="I78" s="391"/>
      <c r="J78" s="391"/>
      <c r="K78" s="391"/>
      <c r="L78" s="391"/>
      <c r="M78" s="391"/>
      <c r="N78" s="391"/>
      <c r="O78" s="391"/>
      <c r="P78" s="391"/>
      <c r="Q78" s="391"/>
      <c r="R78" s="391"/>
      <c r="S78" s="391"/>
      <c r="T78" s="391"/>
      <c r="U78" s="391"/>
      <c r="V78" s="391"/>
      <c r="W78" s="391"/>
      <c r="X78" s="391"/>
      <c r="Y78" s="391"/>
      <c r="Z78" s="391"/>
    </row>
    <row r="79" spans="1:26" ht="15.75" customHeight="1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391"/>
      <c r="M79" s="391"/>
      <c r="N79" s="391"/>
      <c r="O79" s="391"/>
      <c r="P79" s="391"/>
      <c r="Q79" s="391"/>
      <c r="R79" s="391"/>
      <c r="S79" s="391"/>
      <c r="T79" s="391"/>
      <c r="U79" s="391"/>
      <c r="V79" s="391"/>
      <c r="W79" s="391"/>
      <c r="X79" s="391"/>
      <c r="Y79" s="391"/>
      <c r="Z79" s="391"/>
    </row>
    <row r="80" spans="1:26" ht="15.75" customHeight="1">
      <c r="A80" s="391"/>
      <c r="B80" s="391"/>
      <c r="C80" s="391"/>
      <c r="D80" s="391"/>
      <c r="E80" s="391"/>
      <c r="F80" s="391"/>
      <c r="G80" s="391"/>
      <c r="H80" s="391"/>
      <c r="I80" s="391"/>
      <c r="J80" s="391"/>
      <c r="K80" s="391"/>
      <c r="L80" s="391"/>
      <c r="M80" s="391"/>
      <c r="N80" s="391"/>
      <c r="O80" s="391"/>
      <c r="P80" s="391"/>
      <c r="Q80" s="391"/>
      <c r="R80" s="391"/>
      <c r="S80" s="391"/>
      <c r="T80" s="391"/>
      <c r="U80" s="391"/>
      <c r="V80" s="391"/>
      <c r="W80" s="391"/>
      <c r="X80" s="391"/>
      <c r="Y80" s="391"/>
      <c r="Z80" s="391"/>
    </row>
    <row r="81" spans="1:26" ht="15.75" customHeight="1">
      <c r="A81" s="391"/>
      <c r="B81" s="391"/>
      <c r="C81" s="391"/>
      <c r="D81" s="391"/>
      <c r="E81" s="391"/>
      <c r="F81" s="391"/>
      <c r="G81" s="391"/>
      <c r="H81" s="391"/>
      <c r="I81" s="391"/>
      <c r="J81" s="391"/>
      <c r="K81" s="391"/>
      <c r="L81" s="391"/>
      <c r="M81" s="391"/>
      <c r="N81" s="391"/>
      <c r="O81" s="391"/>
      <c r="P81" s="391"/>
      <c r="Q81" s="391"/>
      <c r="R81" s="391"/>
      <c r="S81" s="391"/>
      <c r="T81" s="391"/>
      <c r="U81" s="391"/>
      <c r="V81" s="391"/>
      <c r="W81" s="391"/>
      <c r="X81" s="391"/>
      <c r="Y81" s="391"/>
      <c r="Z81" s="391"/>
    </row>
    <row r="82" spans="1:26" ht="15.75" customHeight="1">
      <c r="A82" s="391"/>
      <c r="B82" s="391"/>
      <c r="C82" s="391"/>
      <c r="D82" s="391"/>
      <c r="E82" s="391"/>
      <c r="F82" s="391"/>
      <c r="G82" s="391"/>
      <c r="H82" s="391"/>
      <c r="I82" s="391"/>
      <c r="J82" s="391"/>
      <c r="K82" s="391"/>
      <c r="L82" s="391"/>
      <c r="M82" s="391"/>
      <c r="N82" s="391"/>
      <c r="O82" s="391"/>
      <c r="P82" s="391"/>
      <c r="Q82" s="391"/>
      <c r="R82" s="391"/>
      <c r="S82" s="391"/>
      <c r="T82" s="391"/>
      <c r="U82" s="391"/>
      <c r="V82" s="391"/>
      <c r="W82" s="391"/>
      <c r="X82" s="391"/>
      <c r="Y82" s="391"/>
      <c r="Z82" s="391"/>
    </row>
    <row r="83" spans="1:26" ht="15.75" customHeight="1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391"/>
      <c r="M83" s="391"/>
      <c r="N83" s="391"/>
      <c r="O83" s="391"/>
      <c r="P83" s="391"/>
      <c r="Q83" s="391"/>
      <c r="R83" s="391"/>
      <c r="S83" s="391"/>
      <c r="T83" s="391"/>
      <c r="U83" s="391"/>
      <c r="V83" s="391"/>
      <c r="W83" s="391"/>
      <c r="X83" s="391"/>
      <c r="Y83" s="391"/>
      <c r="Z83" s="391"/>
    </row>
    <row r="84" spans="1:26" ht="15.75" customHeight="1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391"/>
      <c r="M84" s="391"/>
      <c r="N84" s="391"/>
      <c r="O84" s="391"/>
      <c r="P84" s="391"/>
      <c r="Q84" s="391"/>
      <c r="R84" s="391"/>
      <c r="S84" s="391"/>
      <c r="T84" s="391"/>
      <c r="U84" s="391"/>
      <c r="V84" s="391"/>
      <c r="W84" s="391"/>
      <c r="X84" s="391"/>
      <c r="Y84" s="391"/>
      <c r="Z84" s="391"/>
    </row>
    <row r="85" spans="1:26" ht="15.75" customHeight="1">
      <c r="A85" s="391"/>
      <c r="B85" s="391"/>
      <c r="C85" s="391"/>
      <c r="D85" s="391"/>
      <c r="E85" s="391"/>
      <c r="F85" s="391"/>
      <c r="G85" s="391"/>
      <c r="H85" s="391"/>
      <c r="I85" s="391"/>
      <c r="J85" s="391"/>
      <c r="K85" s="391"/>
      <c r="L85" s="391"/>
      <c r="M85" s="391"/>
      <c r="N85" s="391"/>
      <c r="O85" s="391"/>
      <c r="P85" s="391"/>
      <c r="Q85" s="391"/>
      <c r="R85" s="391"/>
      <c r="S85" s="391"/>
      <c r="T85" s="391"/>
      <c r="U85" s="391"/>
      <c r="V85" s="391"/>
      <c r="W85" s="391"/>
      <c r="X85" s="391"/>
      <c r="Y85" s="391"/>
      <c r="Z85" s="391"/>
    </row>
    <row r="86" spans="1:26" ht="15.75" customHeight="1">
      <c r="A86" s="391"/>
      <c r="B86" s="391"/>
      <c r="C86" s="391"/>
      <c r="D86" s="391"/>
      <c r="E86" s="391"/>
      <c r="F86" s="391"/>
      <c r="G86" s="391"/>
      <c r="H86" s="391"/>
      <c r="I86" s="391"/>
      <c r="J86" s="391"/>
      <c r="K86" s="391"/>
      <c r="L86" s="391"/>
      <c r="M86" s="391"/>
      <c r="N86" s="391"/>
      <c r="O86" s="391"/>
      <c r="P86" s="391"/>
      <c r="Q86" s="391"/>
      <c r="R86" s="391"/>
      <c r="S86" s="391"/>
      <c r="T86" s="391"/>
      <c r="U86" s="391"/>
      <c r="V86" s="391"/>
      <c r="W86" s="391"/>
      <c r="X86" s="391"/>
      <c r="Y86" s="391"/>
      <c r="Z86" s="391"/>
    </row>
    <row r="87" spans="1:26" ht="15.75" customHeight="1">
      <c r="A87" s="391"/>
      <c r="B87" s="391"/>
      <c r="C87" s="391"/>
      <c r="D87" s="391"/>
      <c r="E87" s="391"/>
      <c r="F87" s="391"/>
      <c r="G87" s="391"/>
      <c r="H87" s="391"/>
      <c r="I87" s="391"/>
      <c r="J87" s="391"/>
      <c r="K87" s="391"/>
      <c r="L87" s="391"/>
      <c r="M87" s="391"/>
      <c r="N87" s="391"/>
      <c r="O87" s="391"/>
      <c r="P87" s="391"/>
      <c r="Q87" s="391"/>
      <c r="R87" s="391"/>
      <c r="S87" s="391"/>
      <c r="T87" s="391"/>
      <c r="U87" s="391"/>
      <c r="V87" s="391"/>
      <c r="W87" s="391"/>
      <c r="X87" s="391"/>
      <c r="Y87" s="391"/>
      <c r="Z87" s="391"/>
    </row>
    <row r="88" spans="1:26" ht="15.75" customHeight="1">
      <c r="A88" s="391"/>
      <c r="B88" s="391"/>
      <c r="C88" s="391"/>
      <c r="D88" s="391"/>
      <c r="E88" s="391"/>
      <c r="F88" s="391"/>
      <c r="G88" s="391"/>
      <c r="H88" s="391"/>
      <c r="I88" s="391"/>
      <c r="J88" s="391"/>
      <c r="K88" s="391"/>
      <c r="L88" s="391"/>
      <c r="M88" s="391"/>
      <c r="N88" s="391"/>
      <c r="O88" s="391"/>
      <c r="P88" s="391"/>
      <c r="Q88" s="391"/>
      <c r="R88" s="391"/>
      <c r="S88" s="391"/>
      <c r="T88" s="391"/>
      <c r="U88" s="391"/>
      <c r="V88" s="391"/>
      <c r="W88" s="391"/>
      <c r="X88" s="391"/>
      <c r="Y88" s="391"/>
      <c r="Z88" s="391"/>
    </row>
    <row r="89" spans="1:26" ht="15.75" customHeight="1">
      <c r="A89" s="391"/>
      <c r="B89" s="391"/>
      <c r="C89" s="391"/>
      <c r="D89" s="391"/>
      <c r="E89" s="391"/>
      <c r="F89" s="391"/>
      <c r="G89" s="391"/>
      <c r="H89" s="391"/>
      <c r="I89" s="391"/>
      <c r="J89" s="391"/>
      <c r="K89" s="391"/>
      <c r="L89" s="391"/>
      <c r="M89" s="391"/>
      <c r="N89" s="391"/>
      <c r="O89" s="391"/>
      <c r="P89" s="391"/>
      <c r="Q89" s="391"/>
      <c r="R89" s="391"/>
      <c r="S89" s="391"/>
      <c r="T89" s="391"/>
      <c r="U89" s="391"/>
      <c r="V89" s="391"/>
      <c r="W89" s="391"/>
      <c r="X89" s="391"/>
      <c r="Y89" s="391"/>
      <c r="Z89" s="391"/>
    </row>
    <row r="90" spans="1:26" ht="15.75" customHeight="1">
      <c r="A90" s="391"/>
      <c r="B90" s="391"/>
      <c r="C90" s="391"/>
      <c r="D90" s="391"/>
      <c r="E90" s="391"/>
      <c r="F90" s="391"/>
      <c r="G90" s="391"/>
      <c r="H90" s="391"/>
      <c r="I90" s="391"/>
      <c r="J90" s="391"/>
      <c r="K90" s="391"/>
      <c r="L90" s="391"/>
      <c r="M90" s="391"/>
      <c r="N90" s="391"/>
      <c r="O90" s="391"/>
      <c r="P90" s="391"/>
      <c r="Q90" s="391"/>
      <c r="R90" s="391"/>
      <c r="S90" s="391"/>
      <c r="T90" s="391"/>
      <c r="U90" s="391"/>
      <c r="V90" s="391"/>
      <c r="W90" s="391"/>
      <c r="X90" s="391"/>
      <c r="Y90" s="391"/>
      <c r="Z90" s="391"/>
    </row>
    <row r="91" spans="1:26" ht="15.75" customHeight="1">
      <c r="A91" s="391"/>
      <c r="B91" s="391"/>
      <c r="C91" s="391"/>
      <c r="D91" s="391"/>
      <c r="E91" s="391"/>
      <c r="F91" s="391"/>
      <c r="G91" s="391"/>
      <c r="H91" s="391"/>
      <c r="I91" s="391"/>
      <c r="J91" s="391"/>
      <c r="K91" s="391"/>
      <c r="L91" s="391"/>
      <c r="M91" s="391"/>
      <c r="N91" s="391"/>
      <c r="O91" s="391"/>
      <c r="P91" s="391"/>
      <c r="Q91" s="391"/>
      <c r="R91" s="391"/>
      <c r="S91" s="391"/>
      <c r="T91" s="391"/>
      <c r="U91" s="391"/>
      <c r="V91" s="391"/>
      <c r="W91" s="391"/>
      <c r="X91" s="391"/>
      <c r="Y91" s="391"/>
      <c r="Z91" s="391"/>
    </row>
    <row r="92" spans="1:26" ht="15.75" customHeight="1">
      <c r="A92" s="391"/>
      <c r="B92" s="391"/>
      <c r="C92" s="391"/>
      <c r="D92" s="391"/>
      <c r="E92" s="391"/>
      <c r="F92" s="391"/>
      <c r="G92" s="391"/>
      <c r="H92" s="391"/>
      <c r="I92" s="391"/>
      <c r="J92" s="391"/>
      <c r="K92" s="391"/>
      <c r="L92" s="391"/>
      <c r="M92" s="391"/>
      <c r="N92" s="391"/>
      <c r="O92" s="391"/>
      <c r="P92" s="391"/>
      <c r="Q92" s="391"/>
      <c r="R92" s="391"/>
      <c r="S92" s="391"/>
      <c r="T92" s="391"/>
      <c r="U92" s="391"/>
      <c r="V92" s="391"/>
      <c r="W92" s="391"/>
      <c r="X92" s="391"/>
      <c r="Y92" s="391"/>
      <c r="Z92" s="391"/>
    </row>
    <row r="93" spans="1:26" ht="15.75" customHeight="1">
      <c r="A93" s="391"/>
      <c r="B93" s="391"/>
      <c r="C93" s="391"/>
      <c r="D93" s="391"/>
      <c r="E93" s="391"/>
      <c r="F93" s="391"/>
      <c r="G93" s="391"/>
      <c r="H93" s="391"/>
      <c r="I93" s="391"/>
      <c r="J93" s="391"/>
      <c r="K93" s="391"/>
      <c r="L93" s="391"/>
      <c r="M93" s="391"/>
      <c r="N93" s="391"/>
      <c r="O93" s="391"/>
      <c r="P93" s="391"/>
      <c r="Q93" s="391"/>
      <c r="R93" s="391"/>
      <c r="S93" s="391"/>
      <c r="T93" s="391"/>
      <c r="U93" s="391"/>
      <c r="V93" s="391"/>
      <c r="W93" s="391"/>
      <c r="X93" s="391"/>
      <c r="Y93" s="391"/>
      <c r="Z93" s="391"/>
    </row>
    <row r="94" spans="1:26" ht="15.75" customHeight="1">
      <c r="A94" s="391"/>
      <c r="B94" s="391"/>
      <c r="C94" s="391"/>
      <c r="D94" s="391"/>
      <c r="E94" s="391"/>
      <c r="F94" s="391"/>
      <c r="G94" s="391"/>
      <c r="H94" s="391"/>
      <c r="I94" s="391"/>
      <c r="J94" s="391"/>
      <c r="K94" s="391"/>
      <c r="L94" s="391"/>
      <c r="M94" s="391"/>
      <c r="N94" s="391"/>
      <c r="O94" s="391"/>
      <c r="P94" s="391"/>
      <c r="Q94" s="391"/>
      <c r="R94" s="391"/>
      <c r="S94" s="391"/>
      <c r="T94" s="391"/>
      <c r="U94" s="391"/>
      <c r="V94" s="391"/>
      <c r="W94" s="391"/>
      <c r="X94" s="391"/>
      <c r="Y94" s="391"/>
      <c r="Z94" s="391"/>
    </row>
    <row r="95" spans="1:26" ht="15.75" customHeight="1">
      <c r="A95" s="391"/>
      <c r="B95" s="391"/>
      <c r="C95" s="391"/>
      <c r="D95" s="391"/>
      <c r="E95" s="391"/>
      <c r="F95" s="391"/>
      <c r="G95" s="391"/>
      <c r="H95" s="391"/>
      <c r="I95" s="391"/>
      <c r="J95" s="391"/>
      <c r="K95" s="391"/>
      <c r="L95" s="391"/>
      <c r="M95" s="391"/>
      <c r="N95" s="391"/>
      <c r="O95" s="391"/>
      <c r="P95" s="391"/>
      <c r="Q95" s="391"/>
      <c r="R95" s="391"/>
      <c r="S95" s="391"/>
      <c r="T95" s="391"/>
      <c r="U95" s="391"/>
      <c r="V95" s="391"/>
      <c r="W95" s="391"/>
      <c r="X95" s="391"/>
      <c r="Y95" s="391"/>
      <c r="Z95" s="391"/>
    </row>
    <row r="96" spans="1:26" ht="15.75" customHeight="1">
      <c r="A96" s="391"/>
      <c r="B96" s="391"/>
      <c r="C96" s="391"/>
      <c r="D96" s="391"/>
      <c r="E96" s="391"/>
      <c r="F96" s="391"/>
      <c r="G96" s="391"/>
      <c r="H96" s="391"/>
      <c r="I96" s="391"/>
      <c r="J96" s="391"/>
      <c r="K96" s="391"/>
      <c r="L96" s="391"/>
      <c r="M96" s="391"/>
      <c r="N96" s="391"/>
      <c r="O96" s="391"/>
      <c r="P96" s="391"/>
      <c r="Q96" s="391"/>
      <c r="R96" s="391"/>
      <c r="S96" s="391"/>
      <c r="T96" s="391"/>
      <c r="U96" s="391"/>
      <c r="V96" s="391"/>
      <c r="W96" s="391"/>
      <c r="X96" s="391"/>
      <c r="Y96" s="391"/>
      <c r="Z96" s="391"/>
    </row>
    <row r="97" spans="1:26" ht="15.75" customHeight="1">
      <c r="A97" s="391"/>
      <c r="B97" s="391"/>
      <c r="C97" s="391"/>
      <c r="D97" s="391"/>
      <c r="E97" s="391"/>
      <c r="F97" s="391"/>
      <c r="G97" s="391"/>
      <c r="H97" s="391"/>
      <c r="I97" s="391"/>
      <c r="J97" s="391"/>
      <c r="K97" s="391"/>
      <c r="L97" s="391"/>
      <c r="M97" s="391"/>
      <c r="N97" s="391"/>
      <c r="O97" s="391"/>
      <c r="P97" s="391"/>
      <c r="Q97" s="391"/>
      <c r="R97" s="391"/>
      <c r="S97" s="391"/>
      <c r="T97" s="391"/>
      <c r="U97" s="391"/>
      <c r="V97" s="391"/>
      <c r="W97" s="391"/>
      <c r="X97" s="391"/>
      <c r="Y97" s="391"/>
      <c r="Z97" s="391"/>
    </row>
    <row r="98" spans="1:26" ht="15.75" customHeight="1">
      <c r="A98" s="391"/>
      <c r="B98" s="391"/>
      <c r="C98" s="391"/>
      <c r="D98" s="391"/>
      <c r="E98" s="391"/>
      <c r="F98" s="391"/>
      <c r="G98" s="391"/>
      <c r="H98" s="391"/>
      <c r="I98" s="391"/>
      <c r="J98" s="391"/>
      <c r="K98" s="391"/>
      <c r="L98" s="391"/>
      <c r="M98" s="391"/>
      <c r="N98" s="391"/>
      <c r="O98" s="391"/>
      <c r="P98" s="391"/>
      <c r="Q98" s="391"/>
      <c r="R98" s="391"/>
      <c r="S98" s="391"/>
      <c r="T98" s="391"/>
      <c r="U98" s="391"/>
      <c r="V98" s="391"/>
      <c r="W98" s="391"/>
      <c r="X98" s="391"/>
      <c r="Y98" s="391"/>
      <c r="Z98" s="391"/>
    </row>
    <row r="99" spans="1:26" ht="15.75" customHeight="1">
      <c r="A99" s="391"/>
      <c r="B99" s="391"/>
      <c r="C99" s="391"/>
      <c r="D99" s="391"/>
      <c r="E99" s="391"/>
      <c r="F99" s="391"/>
      <c r="G99" s="391"/>
      <c r="H99" s="391"/>
      <c r="I99" s="391"/>
      <c r="J99" s="391"/>
      <c r="K99" s="391"/>
      <c r="L99" s="391"/>
      <c r="M99" s="391"/>
      <c r="N99" s="391"/>
      <c r="O99" s="391"/>
      <c r="P99" s="391"/>
      <c r="Q99" s="391"/>
      <c r="R99" s="391"/>
      <c r="S99" s="391"/>
      <c r="T99" s="391"/>
      <c r="U99" s="391"/>
      <c r="V99" s="391"/>
      <c r="W99" s="391"/>
      <c r="X99" s="391"/>
      <c r="Y99" s="391"/>
      <c r="Z99" s="391"/>
    </row>
    <row r="100" spans="1:26" ht="15.75" customHeight="1">
      <c r="A100" s="391"/>
      <c r="B100" s="391"/>
      <c r="C100" s="391"/>
      <c r="D100" s="391"/>
      <c r="E100" s="391"/>
      <c r="F100" s="391"/>
      <c r="G100" s="391"/>
      <c r="H100" s="391"/>
      <c r="I100" s="391"/>
      <c r="J100" s="391"/>
      <c r="K100" s="391"/>
      <c r="L100" s="391"/>
      <c r="M100" s="391"/>
      <c r="N100" s="391"/>
      <c r="O100" s="391"/>
      <c r="P100" s="391"/>
      <c r="Q100" s="391"/>
      <c r="R100" s="391"/>
      <c r="S100" s="391"/>
      <c r="T100" s="391"/>
      <c r="U100" s="391"/>
      <c r="V100" s="391"/>
      <c r="W100" s="391"/>
      <c r="X100" s="391"/>
      <c r="Y100" s="391"/>
      <c r="Z100" s="391"/>
    </row>
    <row r="101" spans="1:26" ht="15.75" customHeight="1">
      <c r="A101" s="391"/>
      <c r="B101" s="391"/>
      <c r="C101" s="391"/>
      <c r="D101" s="391"/>
      <c r="E101" s="391"/>
      <c r="F101" s="391"/>
      <c r="G101" s="391"/>
      <c r="H101" s="391"/>
      <c r="I101" s="391"/>
      <c r="J101" s="391"/>
      <c r="K101" s="391"/>
      <c r="L101" s="391"/>
      <c r="M101" s="391"/>
      <c r="N101" s="391"/>
      <c r="O101" s="391"/>
      <c r="P101" s="391"/>
      <c r="Q101" s="391"/>
      <c r="R101" s="391"/>
      <c r="S101" s="391"/>
      <c r="T101" s="391"/>
      <c r="U101" s="391"/>
      <c r="V101" s="391"/>
      <c r="W101" s="391"/>
      <c r="X101" s="391"/>
      <c r="Y101" s="391"/>
      <c r="Z101" s="391"/>
    </row>
    <row r="102" spans="1:26" ht="15.75" customHeight="1">
      <c r="A102" s="391"/>
      <c r="B102" s="391"/>
      <c r="C102" s="391"/>
      <c r="D102" s="391"/>
      <c r="E102" s="391"/>
      <c r="F102" s="391"/>
      <c r="G102" s="391"/>
      <c r="H102" s="391"/>
      <c r="I102" s="391"/>
      <c r="J102" s="391"/>
      <c r="K102" s="391"/>
      <c r="L102" s="391"/>
      <c r="M102" s="391"/>
      <c r="N102" s="391"/>
      <c r="O102" s="391"/>
      <c r="P102" s="391"/>
      <c r="Q102" s="391"/>
      <c r="R102" s="391"/>
      <c r="S102" s="391"/>
      <c r="T102" s="391"/>
      <c r="U102" s="391"/>
      <c r="V102" s="391"/>
      <c r="W102" s="391"/>
      <c r="X102" s="391"/>
      <c r="Y102" s="391"/>
      <c r="Z102" s="391"/>
    </row>
    <row r="103" spans="1:26" ht="15.75" customHeight="1">
      <c r="A103" s="391"/>
      <c r="B103" s="391"/>
      <c r="C103" s="391"/>
      <c r="D103" s="391"/>
      <c r="E103" s="391"/>
      <c r="F103" s="391"/>
      <c r="G103" s="391"/>
      <c r="H103" s="391"/>
      <c r="I103" s="391"/>
      <c r="J103" s="391"/>
      <c r="K103" s="391"/>
      <c r="L103" s="391"/>
      <c r="M103" s="391"/>
      <c r="N103" s="391"/>
      <c r="O103" s="391"/>
      <c r="P103" s="391"/>
      <c r="Q103" s="391"/>
      <c r="R103" s="391"/>
      <c r="S103" s="391"/>
      <c r="T103" s="391"/>
      <c r="U103" s="391"/>
      <c r="V103" s="391"/>
      <c r="W103" s="391"/>
      <c r="X103" s="391"/>
      <c r="Y103" s="391"/>
      <c r="Z103" s="391"/>
    </row>
    <row r="104" spans="1:26" ht="15.75" customHeight="1">
      <c r="A104" s="391"/>
      <c r="B104" s="391"/>
      <c r="C104" s="391"/>
      <c r="D104" s="391"/>
      <c r="E104" s="391"/>
      <c r="F104" s="391"/>
      <c r="G104" s="391"/>
      <c r="H104" s="391"/>
      <c r="I104" s="391"/>
      <c r="J104" s="391"/>
      <c r="K104" s="391"/>
      <c r="L104" s="391"/>
      <c r="M104" s="391"/>
      <c r="N104" s="391"/>
      <c r="O104" s="391"/>
      <c r="P104" s="391"/>
      <c r="Q104" s="391"/>
      <c r="R104" s="391"/>
      <c r="S104" s="391"/>
      <c r="T104" s="391"/>
      <c r="U104" s="391"/>
      <c r="V104" s="391"/>
      <c r="W104" s="391"/>
      <c r="X104" s="391"/>
      <c r="Y104" s="391"/>
      <c r="Z104" s="391"/>
    </row>
    <row r="105" spans="1:26" ht="15.75" customHeight="1">
      <c r="A105" s="391"/>
      <c r="B105" s="391"/>
      <c r="C105" s="391"/>
      <c r="D105" s="391"/>
      <c r="E105" s="391"/>
      <c r="F105" s="391"/>
      <c r="G105" s="391"/>
      <c r="H105" s="391"/>
      <c r="I105" s="391"/>
      <c r="J105" s="391"/>
      <c r="K105" s="391"/>
      <c r="L105" s="391"/>
      <c r="M105" s="391"/>
      <c r="N105" s="391"/>
      <c r="O105" s="391"/>
      <c r="P105" s="391"/>
      <c r="Q105" s="391"/>
      <c r="R105" s="391"/>
      <c r="S105" s="391"/>
      <c r="T105" s="391"/>
      <c r="U105" s="391"/>
      <c r="V105" s="391"/>
      <c r="W105" s="391"/>
      <c r="X105" s="391"/>
      <c r="Y105" s="391"/>
      <c r="Z105" s="391"/>
    </row>
    <row r="106" spans="1:26" ht="15.75" customHeight="1">
      <c r="A106" s="391"/>
      <c r="B106" s="391"/>
      <c r="C106" s="391"/>
      <c r="D106" s="391"/>
      <c r="E106" s="391"/>
      <c r="F106" s="391"/>
      <c r="G106" s="391"/>
      <c r="H106" s="391"/>
      <c r="I106" s="391"/>
      <c r="J106" s="391"/>
      <c r="K106" s="391"/>
      <c r="L106" s="391"/>
      <c r="M106" s="391"/>
      <c r="N106" s="391"/>
      <c r="O106" s="391"/>
      <c r="P106" s="391"/>
      <c r="Q106" s="391"/>
      <c r="R106" s="391"/>
      <c r="S106" s="391"/>
      <c r="T106" s="391"/>
      <c r="U106" s="391"/>
      <c r="V106" s="391"/>
      <c r="W106" s="391"/>
      <c r="X106" s="391"/>
      <c r="Y106" s="391"/>
      <c r="Z106" s="391"/>
    </row>
    <row r="107" spans="1:26" ht="15.75" customHeight="1">
      <c r="A107" s="391"/>
      <c r="B107" s="391"/>
      <c r="C107" s="391"/>
      <c r="D107" s="391"/>
      <c r="E107" s="391"/>
      <c r="F107" s="391"/>
      <c r="G107" s="391"/>
      <c r="H107" s="391"/>
      <c r="I107" s="391"/>
      <c r="J107" s="391"/>
      <c r="K107" s="391"/>
      <c r="L107" s="391"/>
      <c r="M107" s="391"/>
      <c r="N107" s="391"/>
      <c r="O107" s="391"/>
      <c r="P107" s="391"/>
      <c r="Q107" s="391"/>
      <c r="R107" s="391"/>
      <c r="S107" s="391"/>
      <c r="T107" s="391"/>
      <c r="U107" s="391"/>
      <c r="V107" s="391"/>
      <c r="W107" s="391"/>
      <c r="X107" s="391"/>
      <c r="Y107" s="391"/>
      <c r="Z107" s="391"/>
    </row>
    <row r="108" spans="1:26" ht="15.75" customHeight="1">
      <c r="A108" s="391"/>
      <c r="B108" s="391"/>
      <c r="C108" s="391"/>
      <c r="D108" s="391"/>
      <c r="E108" s="391"/>
      <c r="F108" s="391"/>
      <c r="G108" s="391"/>
      <c r="H108" s="391"/>
      <c r="I108" s="391"/>
      <c r="J108" s="391"/>
      <c r="K108" s="391"/>
      <c r="L108" s="391"/>
      <c r="M108" s="391"/>
      <c r="N108" s="391"/>
      <c r="O108" s="391"/>
      <c r="P108" s="391"/>
      <c r="Q108" s="391"/>
      <c r="R108" s="391"/>
      <c r="S108" s="391"/>
      <c r="T108" s="391"/>
      <c r="U108" s="391"/>
      <c r="V108" s="391"/>
      <c r="W108" s="391"/>
      <c r="X108" s="391"/>
      <c r="Y108" s="391"/>
      <c r="Z108" s="391"/>
    </row>
    <row r="109" spans="1:26" ht="15.75" customHeight="1">
      <c r="A109" s="391"/>
      <c r="B109" s="391"/>
      <c r="C109" s="391"/>
      <c r="D109" s="391"/>
      <c r="E109" s="391"/>
      <c r="F109" s="391"/>
      <c r="G109" s="391"/>
      <c r="H109" s="391"/>
      <c r="I109" s="391"/>
      <c r="J109" s="391"/>
      <c r="K109" s="391"/>
      <c r="L109" s="391"/>
      <c r="M109" s="391"/>
      <c r="N109" s="391"/>
      <c r="O109" s="391"/>
      <c r="P109" s="391"/>
      <c r="Q109" s="391"/>
      <c r="R109" s="391"/>
      <c r="S109" s="391"/>
      <c r="T109" s="391"/>
      <c r="U109" s="391"/>
      <c r="V109" s="391"/>
      <c r="W109" s="391"/>
      <c r="X109" s="391"/>
      <c r="Y109" s="391"/>
      <c r="Z109" s="391"/>
    </row>
    <row r="110" spans="1:26" ht="15.75" customHeight="1">
      <c r="A110" s="391"/>
      <c r="B110" s="391"/>
      <c r="C110" s="391"/>
      <c r="D110" s="391"/>
      <c r="E110" s="391"/>
      <c r="F110" s="391"/>
      <c r="G110" s="391"/>
      <c r="H110" s="391"/>
      <c r="I110" s="391"/>
      <c r="J110" s="391"/>
      <c r="K110" s="391"/>
      <c r="L110" s="391"/>
      <c r="M110" s="391"/>
      <c r="N110" s="391"/>
      <c r="O110" s="391"/>
      <c r="P110" s="391"/>
      <c r="Q110" s="391"/>
      <c r="R110" s="391"/>
      <c r="S110" s="391"/>
      <c r="T110" s="391"/>
      <c r="U110" s="391"/>
      <c r="V110" s="391"/>
      <c r="W110" s="391"/>
      <c r="X110" s="391"/>
      <c r="Y110" s="391"/>
      <c r="Z110" s="391"/>
    </row>
    <row r="111" spans="1:26" ht="15.75" customHeight="1">
      <c r="A111" s="391"/>
      <c r="B111" s="391"/>
      <c r="C111" s="391"/>
      <c r="D111" s="391"/>
      <c r="E111" s="391"/>
      <c r="F111" s="391"/>
      <c r="G111" s="391"/>
      <c r="H111" s="391"/>
      <c r="I111" s="391"/>
      <c r="J111" s="391"/>
      <c r="K111" s="391"/>
      <c r="L111" s="391"/>
      <c r="M111" s="391"/>
      <c r="N111" s="391"/>
      <c r="O111" s="391"/>
      <c r="P111" s="391"/>
      <c r="Q111" s="391"/>
      <c r="R111" s="391"/>
      <c r="S111" s="391"/>
      <c r="T111" s="391"/>
      <c r="U111" s="391"/>
      <c r="V111" s="391"/>
      <c r="W111" s="391"/>
      <c r="X111" s="391"/>
      <c r="Y111" s="391"/>
      <c r="Z111" s="391"/>
    </row>
    <row r="112" spans="1:26" ht="15.75" customHeight="1">
      <c r="A112" s="391"/>
      <c r="B112" s="391"/>
      <c r="C112" s="391"/>
      <c r="D112" s="391"/>
      <c r="E112" s="391"/>
      <c r="F112" s="391"/>
      <c r="G112" s="391"/>
      <c r="H112" s="391"/>
      <c r="I112" s="391"/>
      <c r="J112" s="391"/>
      <c r="K112" s="391"/>
      <c r="L112" s="391"/>
      <c r="M112" s="391"/>
      <c r="N112" s="391"/>
      <c r="O112" s="391"/>
      <c r="P112" s="391"/>
      <c r="Q112" s="391"/>
      <c r="R112" s="391"/>
      <c r="S112" s="391"/>
      <c r="T112" s="391"/>
      <c r="U112" s="391"/>
      <c r="V112" s="391"/>
      <c r="W112" s="391"/>
      <c r="X112" s="391"/>
      <c r="Y112" s="391"/>
      <c r="Z112" s="391"/>
    </row>
    <row r="113" spans="1:26" ht="15.75" customHeight="1">
      <c r="A113" s="391"/>
      <c r="B113" s="391"/>
      <c r="C113" s="391"/>
      <c r="D113" s="391"/>
      <c r="E113" s="391"/>
      <c r="F113" s="391"/>
      <c r="G113" s="391"/>
      <c r="H113" s="391"/>
      <c r="I113" s="391"/>
      <c r="J113" s="391"/>
      <c r="K113" s="391"/>
      <c r="L113" s="391"/>
      <c r="M113" s="391"/>
      <c r="N113" s="391"/>
      <c r="O113" s="391"/>
      <c r="P113" s="391"/>
      <c r="Q113" s="391"/>
      <c r="R113" s="391"/>
      <c r="S113" s="391"/>
      <c r="T113" s="391"/>
      <c r="U113" s="391"/>
      <c r="V113" s="391"/>
      <c r="W113" s="391"/>
      <c r="X113" s="391"/>
      <c r="Y113" s="391"/>
      <c r="Z113" s="391"/>
    </row>
    <row r="114" spans="1:26" ht="15.75" customHeight="1">
      <c r="A114" s="391"/>
      <c r="B114" s="391"/>
      <c r="C114" s="391"/>
      <c r="D114" s="391"/>
      <c r="E114" s="391"/>
      <c r="F114" s="391"/>
      <c r="G114" s="391"/>
      <c r="H114" s="391"/>
      <c r="I114" s="391"/>
      <c r="J114" s="391"/>
      <c r="K114" s="391"/>
      <c r="L114" s="391"/>
      <c r="M114" s="391"/>
      <c r="N114" s="391"/>
      <c r="O114" s="391"/>
      <c r="P114" s="391"/>
      <c r="Q114" s="391"/>
      <c r="R114" s="391"/>
      <c r="S114" s="391"/>
      <c r="T114" s="391"/>
      <c r="U114" s="391"/>
      <c r="V114" s="391"/>
      <c r="W114" s="391"/>
      <c r="X114" s="391"/>
      <c r="Y114" s="391"/>
      <c r="Z114" s="391"/>
    </row>
    <row r="115" spans="1:26" ht="15.75" customHeight="1">
      <c r="A115" s="391"/>
      <c r="B115" s="391"/>
      <c r="C115" s="391"/>
      <c r="D115" s="391"/>
      <c r="E115" s="391"/>
      <c r="F115" s="391"/>
      <c r="G115" s="391"/>
      <c r="H115" s="391"/>
      <c r="I115" s="391"/>
      <c r="J115" s="391"/>
      <c r="K115" s="391"/>
      <c r="L115" s="391"/>
      <c r="M115" s="391"/>
      <c r="N115" s="391"/>
      <c r="O115" s="391"/>
      <c r="P115" s="391"/>
      <c r="Q115" s="391"/>
      <c r="R115" s="391"/>
      <c r="S115" s="391"/>
      <c r="T115" s="391"/>
      <c r="U115" s="391"/>
      <c r="V115" s="391"/>
      <c r="W115" s="391"/>
      <c r="X115" s="391"/>
      <c r="Y115" s="391"/>
      <c r="Z115" s="391"/>
    </row>
    <row r="116" spans="1:26" ht="15.75" customHeight="1">
      <c r="A116" s="391"/>
      <c r="B116" s="391"/>
      <c r="C116" s="391"/>
      <c r="D116" s="391"/>
      <c r="E116" s="391"/>
      <c r="F116" s="391"/>
      <c r="G116" s="391"/>
      <c r="H116" s="391"/>
      <c r="I116" s="391"/>
      <c r="J116" s="391"/>
      <c r="K116" s="391"/>
      <c r="L116" s="391"/>
      <c r="M116" s="391"/>
      <c r="N116" s="391"/>
      <c r="O116" s="391"/>
      <c r="P116" s="391"/>
      <c r="Q116" s="391"/>
      <c r="R116" s="391"/>
      <c r="S116" s="391"/>
      <c r="T116" s="391"/>
      <c r="U116" s="391"/>
      <c r="V116" s="391"/>
      <c r="W116" s="391"/>
      <c r="X116" s="391"/>
      <c r="Y116" s="391"/>
      <c r="Z116" s="391"/>
    </row>
    <row r="117" spans="1:26" ht="15.75" customHeight="1">
      <c r="A117" s="391"/>
      <c r="B117" s="391"/>
      <c r="C117" s="391"/>
      <c r="D117" s="391"/>
      <c r="E117" s="391"/>
      <c r="F117" s="391"/>
      <c r="G117" s="391"/>
      <c r="H117" s="391"/>
      <c r="I117" s="391"/>
      <c r="J117" s="391"/>
      <c r="K117" s="391"/>
      <c r="L117" s="391"/>
      <c r="M117" s="391"/>
      <c r="N117" s="391"/>
      <c r="O117" s="391"/>
      <c r="P117" s="391"/>
      <c r="Q117" s="391"/>
      <c r="R117" s="391"/>
      <c r="S117" s="391"/>
      <c r="T117" s="391"/>
      <c r="U117" s="391"/>
      <c r="V117" s="391"/>
      <c r="W117" s="391"/>
      <c r="X117" s="391"/>
      <c r="Y117" s="391"/>
      <c r="Z117" s="391"/>
    </row>
    <row r="118" spans="1:26" ht="15.75" customHeight="1">
      <c r="A118" s="391"/>
      <c r="B118" s="391"/>
      <c r="C118" s="391"/>
      <c r="D118" s="391"/>
      <c r="E118" s="391"/>
      <c r="F118" s="391"/>
      <c r="G118" s="391"/>
      <c r="H118" s="391"/>
      <c r="I118" s="391"/>
      <c r="J118" s="391"/>
      <c r="K118" s="391"/>
      <c r="L118" s="391"/>
      <c r="M118" s="391"/>
      <c r="N118" s="391"/>
      <c r="O118" s="391"/>
      <c r="P118" s="391"/>
      <c r="Q118" s="391"/>
      <c r="R118" s="391"/>
      <c r="S118" s="391"/>
      <c r="T118" s="391"/>
      <c r="U118" s="391"/>
      <c r="V118" s="391"/>
      <c r="W118" s="391"/>
      <c r="X118" s="391"/>
      <c r="Y118" s="391"/>
      <c r="Z118" s="391"/>
    </row>
    <row r="119" spans="1:26" ht="15.75" customHeight="1">
      <c r="A119" s="391"/>
      <c r="B119" s="391"/>
      <c r="C119" s="391"/>
      <c r="D119" s="391"/>
      <c r="E119" s="391"/>
      <c r="F119" s="391"/>
      <c r="G119" s="391"/>
      <c r="H119" s="391"/>
      <c r="I119" s="391"/>
      <c r="J119" s="391"/>
      <c r="K119" s="391"/>
      <c r="L119" s="391"/>
      <c r="M119" s="391"/>
      <c r="N119" s="391"/>
      <c r="O119" s="391"/>
      <c r="P119" s="391"/>
      <c r="Q119" s="391"/>
      <c r="R119" s="391"/>
      <c r="S119" s="391"/>
      <c r="T119" s="391"/>
      <c r="U119" s="391"/>
      <c r="V119" s="391"/>
      <c r="W119" s="391"/>
      <c r="X119" s="391"/>
      <c r="Y119" s="391"/>
      <c r="Z119" s="391"/>
    </row>
    <row r="120" spans="1:26" ht="15.75" customHeight="1">
      <c r="A120" s="391"/>
      <c r="B120" s="391"/>
      <c r="C120" s="391"/>
      <c r="D120" s="391"/>
      <c r="E120" s="391"/>
      <c r="F120" s="391"/>
      <c r="G120" s="391"/>
      <c r="H120" s="391"/>
      <c r="I120" s="391"/>
      <c r="J120" s="391"/>
      <c r="K120" s="391"/>
      <c r="L120" s="391"/>
      <c r="M120" s="391"/>
      <c r="N120" s="391"/>
      <c r="O120" s="391"/>
      <c r="P120" s="391"/>
      <c r="Q120" s="391"/>
      <c r="R120" s="391"/>
      <c r="S120" s="391"/>
      <c r="T120" s="391"/>
      <c r="U120" s="391"/>
      <c r="V120" s="391"/>
      <c r="W120" s="391"/>
      <c r="X120" s="391"/>
      <c r="Y120" s="391"/>
      <c r="Z120" s="391"/>
    </row>
    <row r="121" spans="1:26" ht="15.75" customHeight="1">
      <c r="A121" s="391"/>
      <c r="B121" s="391"/>
      <c r="C121" s="391"/>
      <c r="D121" s="391"/>
      <c r="E121" s="391"/>
      <c r="F121" s="391"/>
      <c r="G121" s="391"/>
      <c r="H121" s="391"/>
      <c r="I121" s="391"/>
      <c r="J121" s="391"/>
      <c r="K121" s="391"/>
      <c r="L121" s="391"/>
      <c r="M121" s="391"/>
      <c r="N121" s="391"/>
      <c r="O121" s="391"/>
      <c r="P121" s="391"/>
      <c r="Q121" s="391"/>
      <c r="R121" s="391"/>
      <c r="S121" s="391"/>
      <c r="T121" s="391"/>
      <c r="U121" s="391"/>
      <c r="V121" s="391"/>
      <c r="W121" s="391"/>
      <c r="X121" s="391"/>
      <c r="Y121" s="391"/>
      <c r="Z121" s="391"/>
    </row>
    <row r="122" spans="1:26" ht="15.75" customHeight="1">
      <c r="A122" s="391"/>
      <c r="B122" s="391"/>
      <c r="C122" s="391"/>
      <c r="D122" s="391"/>
      <c r="E122" s="391"/>
      <c r="F122" s="391"/>
      <c r="G122" s="391"/>
      <c r="H122" s="391"/>
      <c r="I122" s="391"/>
      <c r="J122" s="391"/>
      <c r="K122" s="391"/>
      <c r="L122" s="391"/>
      <c r="M122" s="391"/>
      <c r="N122" s="391"/>
      <c r="O122" s="391"/>
      <c r="P122" s="391"/>
      <c r="Q122" s="391"/>
      <c r="R122" s="391"/>
      <c r="S122" s="391"/>
      <c r="T122" s="391"/>
      <c r="U122" s="391"/>
      <c r="V122" s="391"/>
      <c r="W122" s="391"/>
      <c r="X122" s="391"/>
      <c r="Y122" s="391"/>
      <c r="Z122" s="391"/>
    </row>
    <row r="123" spans="1:26" ht="15.75" customHeight="1">
      <c r="A123" s="391"/>
      <c r="B123" s="391"/>
      <c r="C123" s="391"/>
      <c r="D123" s="391"/>
      <c r="E123" s="391"/>
      <c r="F123" s="391"/>
      <c r="G123" s="391"/>
      <c r="H123" s="391"/>
      <c r="I123" s="391"/>
      <c r="J123" s="391"/>
      <c r="K123" s="391"/>
      <c r="L123" s="391"/>
      <c r="M123" s="391"/>
      <c r="N123" s="391"/>
      <c r="O123" s="391"/>
      <c r="P123" s="391"/>
      <c r="Q123" s="391"/>
      <c r="R123" s="391"/>
      <c r="S123" s="391"/>
      <c r="T123" s="391"/>
      <c r="U123" s="391"/>
      <c r="V123" s="391"/>
      <c r="W123" s="391"/>
      <c r="X123" s="391"/>
      <c r="Y123" s="391"/>
      <c r="Z123" s="391"/>
    </row>
    <row r="124" spans="1:26" ht="15.75" customHeight="1">
      <c r="A124" s="391"/>
      <c r="B124" s="391"/>
      <c r="C124" s="391"/>
      <c r="D124" s="391"/>
      <c r="E124" s="391"/>
      <c r="F124" s="391"/>
      <c r="G124" s="391"/>
      <c r="H124" s="391"/>
      <c r="I124" s="391"/>
      <c r="J124" s="391"/>
      <c r="K124" s="391"/>
      <c r="L124" s="391"/>
      <c r="M124" s="391"/>
      <c r="N124" s="391"/>
      <c r="O124" s="391"/>
      <c r="P124" s="391"/>
      <c r="Q124" s="391"/>
      <c r="R124" s="391"/>
      <c r="S124" s="391"/>
      <c r="T124" s="391"/>
      <c r="U124" s="391"/>
      <c r="V124" s="391"/>
      <c r="W124" s="391"/>
      <c r="X124" s="391"/>
      <c r="Y124" s="391"/>
      <c r="Z124" s="391"/>
    </row>
    <row r="125" spans="1:26" ht="15.75" customHeight="1">
      <c r="A125" s="391"/>
      <c r="B125" s="391"/>
      <c r="C125" s="391"/>
      <c r="D125" s="391"/>
      <c r="E125" s="391"/>
      <c r="F125" s="391"/>
      <c r="G125" s="391"/>
      <c r="H125" s="391"/>
      <c r="I125" s="391"/>
      <c r="J125" s="391"/>
      <c r="K125" s="391"/>
      <c r="L125" s="391"/>
      <c r="M125" s="391"/>
      <c r="N125" s="391"/>
      <c r="O125" s="391"/>
      <c r="P125" s="391"/>
      <c r="Q125" s="391"/>
      <c r="R125" s="391"/>
      <c r="S125" s="391"/>
      <c r="T125" s="391"/>
      <c r="U125" s="391"/>
      <c r="V125" s="391"/>
      <c r="W125" s="391"/>
      <c r="X125" s="391"/>
      <c r="Y125" s="391"/>
      <c r="Z125" s="391"/>
    </row>
    <row r="126" spans="1:26" ht="15.75" customHeight="1">
      <c r="A126" s="391"/>
      <c r="B126" s="391"/>
      <c r="C126" s="391"/>
      <c r="D126" s="391"/>
      <c r="E126" s="391"/>
      <c r="F126" s="391"/>
      <c r="G126" s="391"/>
      <c r="H126" s="391"/>
      <c r="I126" s="391"/>
      <c r="J126" s="391"/>
      <c r="K126" s="391"/>
      <c r="L126" s="391"/>
      <c r="M126" s="391"/>
      <c r="N126" s="391"/>
      <c r="O126" s="391"/>
      <c r="P126" s="391"/>
      <c r="Q126" s="391"/>
      <c r="R126" s="391"/>
      <c r="S126" s="391"/>
      <c r="T126" s="391"/>
      <c r="U126" s="391"/>
      <c r="V126" s="391"/>
      <c r="W126" s="391"/>
      <c r="X126" s="391"/>
      <c r="Y126" s="391"/>
      <c r="Z126" s="391"/>
    </row>
    <row r="127" spans="1:26" ht="15.75" customHeight="1">
      <c r="A127" s="391"/>
      <c r="B127" s="391"/>
      <c r="C127" s="391"/>
      <c r="D127" s="391"/>
      <c r="E127" s="391"/>
      <c r="F127" s="391"/>
      <c r="G127" s="391"/>
      <c r="H127" s="391"/>
      <c r="I127" s="391"/>
      <c r="J127" s="391"/>
      <c r="K127" s="391"/>
      <c r="L127" s="391"/>
      <c r="M127" s="391"/>
      <c r="N127" s="391"/>
      <c r="O127" s="391"/>
      <c r="P127" s="391"/>
      <c r="Q127" s="391"/>
      <c r="R127" s="391"/>
      <c r="S127" s="391"/>
      <c r="T127" s="391"/>
      <c r="U127" s="391"/>
      <c r="V127" s="391"/>
      <c r="W127" s="391"/>
      <c r="X127" s="391"/>
      <c r="Y127" s="391"/>
      <c r="Z127" s="391"/>
    </row>
    <row r="128" spans="1:26" ht="15.75" customHeight="1">
      <c r="A128" s="391"/>
      <c r="B128" s="391"/>
      <c r="C128" s="391"/>
      <c r="D128" s="391"/>
      <c r="E128" s="391"/>
      <c r="F128" s="391"/>
      <c r="G128" s="391"/>
      <c r="H128" s="391"/>
      <c r="I128" s="391"/>
      <c r="J128" s="391"/>
      <c r="K128" s="391"/>
      <c r="L128" s="391"/>
      <c r="M128" s="391"/>
      <c r="N128" s="391"/>
      <c r="O128" s="391"/>
      <c r="P128" s="391"/>
      <c r="Q128" s="391"/>
      <c r="R128" s="391"/>
      <c r="S128" s="391"/>
      <c r="T128" s="391"/>
      <c r="U128" s="391"/>
      <c r="V128" s="391"/>
      <c r="W128" s="391"/>
      <c r="X128" s="391"/>
      <c r="Y128" s="391"/>
      <c r="Z128" s="391"/>
    </row>
    <row r="129" spans="1:26" ht="15.75" customHeight="1">
      <c r="A129" s="391"/>
      <c r="B129" s="391"/>
      <c r="C129" s="391"/>
      <c r="D129" s="391"/>
      <c r="E129" s="391"/>
      <c r="F129" s="391"/>
      <c r="G129" s="391"/>
      <c r="H129" s="391"/>
      <c r="I129" s="391"/>
      <c r="J129" s="391"/>
      <c r="K129" s="391"/>
      <c r="L129" s="391"/>
      <c r="M129" s="391"/>
      <c r="N129" s="391"/>
      <c r="O129" s="391"/>
      <c r="P129" s="391"/>
      <c r="Q129" s="391"/>
      <c r="R129" s="391"/>
      <c r="S129" s="391"/>
      <c r="T129" s="391"/>
      <c r="U129" s="391"/>
      <c r="V129" s="391"/>
      <c r="W129" s="391"/>
      <c r="X129" s="391"/>
      <c r="Y129" s="391"/>
      <c r="Z129" s="391"/>
    </row>
    <row r="130" spans="1:26" ht="15.75" customHeight="1">
      <c r="A130" s="391"/>
      <c r="B130" s="391"/>
      <c r="C130" s="391"/>
      <c r="D130" s="391"/>
      <c r="E130" s="391"/>
      <c r="F130" s="391"/>
      <c r="G130" s="391"/>
      <c r="H130" s="391"/>
      <c r="I130" s="391"/>
      <c r="J130" s="391"/>
      <c r="K130" s="391"/>
      <c r="L130" s="391"/>
      <c r="M130" s="391"/>
      <c r="N130" s="391"/>
      <c r="O130" s="391"/>
      <c r="P130" s="391"/>
      <c r="Q130" s="391"/>
      <c r="R130" s="391"/>
      <c r="S130" s="391"/>
      <c r="T130" s="391"/>
      <c r="U130" s="391"/>
      <c r="V130" s="391"/>
      <c r="W130" s="391"/>
      <c r="X130" s="391"/>
      <c r="Y130" s="391"/>
      <c r="Z130" s="391"/>
    </row>
    <row r="131" spans="1:26" ht="15.75" customHeight="1">
      <c r="A131" s="391"/>
      <c r="B131" s="391"/>
      <c r="C131" s="391"/>
      <c r="D131" s="391"/>
      <c r="E131" s="391"/>
      <c r="F131" s="391"/>
      <c r="G131" s="391"/>
      <c r="H131" s="391"/>
      <c r="I131" s="391"/>
      <c r="J131" s="391"/>
      <c r="K131" s="391"/>
      <c r="L131" s="391"/>
      <c r="M131" s="391"/>
      <c r="N131" s="391"/>
      <c r="O131" s="391"/>
      <c r="P131" s="391"/>
      <c r="Q131" s="391"/>
      <c r="R131" s="391"/>
      <c r="S131" s="391"/>
      <c r="T131" s="391"/>
      <c r="U131" s="391"/>
      <c r="V131" s="391"/>
      <c r="W131" s="391"/>
      <c r="X131" s="391"/>
      <c r="Y131" s="391"/>
      <c r="Z131" s="391"/>
    </row>
    <row r="132" spans="1:26" ht="15.75" customHeight="1">
      <c r="A132" s="391"/>
      <c r="B132" s="391"/>
      <c r="C132" s="391"/>
      <c r="D132" s="391"/>
      <c r="E132" s="391"/>
      <c r="F132" s="391"/>
      <c r="G132" s="391"/>
      <c r="H132" s="391"/>
      <c r="I132" s="391"/>
      <c r="J132" s="391"/>
      <c r="K132" s="391"/>
      <c r="L132" s="391"/>
      <c r="M132" s="391"/>
      <c r="N132" s="391"/>
      <c r="O132" s="391"/>
      <c r="P132" s="391"/>
      <c r="Q132" s="391"/>
      <c r="R132" s="391"/>
      <c r="S132" s="391"/>
      <c r="T132" s="391"/>
      <c r="U132" s="391"/>
      <c r="V132" s="391"/>
      <c r="W132" s="391"/>
      <c r="X132" s="391"/>
      <c r="Y132" s="391"/>
      <c r="Z132" s="391"/>
    </row>
    <row r="133" spans="1:26" ht="15.75" customHeight="1">
      <c r="A133" s="391"/>
      <c r="B133" s="391"/>
      <c r="C133" s="391"/>
      <c r="D133" s="391"/>
      <c r="E133" s="391"/>
      <c r="F133" s="391"/>
      <c r="G133" s="391"/>
      <c r="H133" s="391"/>
      <c r="I133" s="391"/>
      <c r="J133" s="391"/>
      <c r="K133" s="391"/>
      <c r="L133" s="391"/>
      <c r="M133" s="391"/>
      <c r="N133" s="391"/>
      <c r="O133" s="391"/>
      <c r="P133" s="391"/>
      <c r="Q133" s="391"/>
      <c r="R133" s="391"/>
      <c r="S133" s="391"/>
      <c r="T133" s="391"/>
      <c r="U133" s="391"/>
      <c r="V133" s="391"/>
      <c r="W133" s="391"/>
      <c r="X133" s="391"/>
      <c r="Y133" s="391"/>
      <c r="Z133" s="391"/>
    </row>
    <row r="134" spans="1:26" ht="15.75" customHeight="1">
      <c r="A134" s="391"/>
      <c r="B134" s="391"/>
      <c r="C134" s="391"/>
      <c r="D134" s="391"/>
      <c r="E134" s="391"/>
      <c r="F134" s="391"/>
      <c r="G134" s="391"/>
      <c r="H134" s="391"/>
      <c r="I134" s="391"/>
      <c r="J134" s="391"/>
      <c r="K134" s="391"/>
      <c r="L134" s="391"/>
      <c r="M134" s="391"/>
      <c r="N134" s="391"/>
      <c r="O134" s="391"/>
      <c r="P134" s="391"/>
      <c r="Q134" s="391"/>
      <c r="R134" s="391"/>
      <c r="S134" s="391"/>
      <c r="T134" s="391"/>
      <c r="U134" s="391"/>
      <c r="V134" s="391"/>
      <c r="W134" s="391"/>
      <c r="X134" s="391"/>
      <c r="Y134" s="391"/>
      <c r="Z134" s="391"/>
    </row>
    <row r="135" spans="1:26" ht="15.75" customHeight="1">
      <c r="A135" s="391"/>
      <c r="B135" s="391"/>
      <c r="C135" s="391"/>
      <c r="D135" s="391"/>
      <c r="E135" s="391"/>
      <c r="F135" s="391"/>
      <c r="G135" s="391"/>
      <c r="H135" s="391"/>
      <c r="I135" s="391"/>
      <c r="J135" s="391"/>
      <c r="K135" s="391"/>
      <c r="L135" s="391"/>
      <c r="M135" s="391"/>
      <c r="N135" s="391"/>
      <c r="O135" s="391"/>
      <c r="P135" s="391"/>
      <c r="Q135" s="391"/>
      <c r="R135" s="391"/>
      <c r="S135" s="391"/>
      <c r="T135" s="391"/>
      <c r="U135" s="391"/>
      <c r="V135" s="391"/>
      <c r="W135" s="391"/>
      <c r="X135" s="391"/>
      <c r="Y135" s="391"/>
      <c r="Z135" s="391"/>
    </row>
    <row r="136" spans="1:26" ht="15.75" customHeight="1">
      <c r="A136" s="391"/>
      <c r="B136" s="391"/>
      <c r="C136" s="391"/>
      <c r="D136" s="391"/>
      <c r="E136" s="391"/>
      <c r="F136" s="391"/>
      <c r="G136" s="391"/>
      <c r="H136" s="391"/>
      <c r="I136" s="391"/>
      <c r="J136" s="391"/>
      <c r="K136" s="391"/>
      <c r="L136" s="391"/>
      <c r="M136" s="391"/>
      <c r="N136" s="391"/>
      <c r="O136" s="391"/>
      <c r="P136" s="391"/>
      <c r="Q136" s="391"/>
      <c r="R136" s="391"/>
      <c r="S136" s="391"/>
      <c r="T136" s="391"/>
      <c r="U136" s="391"/>
      <c r="V136" s="391"/>
      <c r="W136" s="391"/>
      <c r="X136" s="391"/>
      <c r="Y136" s="391"/>
      <c r="Z136" s="391"/>
    </row>
    <row r="137" spans="1:26" ht="15.75" customHeight="1">
      <c r="A137" s="391"/>
      <c r="B137" s="391"/>
      <c r="C137" s="391"/>
      <c r="D137" s="391"/>
      <c r="E137" s="391"/>
      <c r="F137" s="391"/>
      <c r="G137" s="391"/>
      <c r="H137" s="391"/>
      <c r="I137" s="391"/>
      <c r="J137" s="391"/>
      <c r="K137" s="391"/>
      <c r="L137" s="391"/>
      <c r="M137" s="391"/>
      <c r="N137" s="391"/>
      <c r="O137" s="391"/>
      <c r="P137" s="391"/>
      <c r="Q137" s="391"/>
      <c r="R137" s="391"/>
      <c r="S137" s="391"/>
      <c r="T137" s="391"/>
      <c r="U137" s="391"/>
      <c r="V137" s="391"/>
      <c r="W137" s="391"/>
      <c r="X137" s="391"/>
      <c r="Y137" s="391"/>
      <c r="Z137" s="391"/>
    </row>
    <row r="138" spans="1:26" ht="15.75" customHeight="1">
      <c r="A138" s="391"/>
      <c r="B138" s="391"/>
      <c r="C138" s="391"/>
      <c r="D138" s="391"/>
      <c r="E138" s="391"/>
      <c r="F138" s="391"/>
      <c r="G138" s="391"/>
      <c r="H138" s="391"/>
      <c r="I138" s="391"/>
      <c r="J138" s="391"/>
      <c r="K138" s="391"/>
      <c r="L138" s="391"/>
      <c r="M138" s="391"/>
      <c r="N138" s="391"/>
      <c r="O138" s="391"/>
      <c r="P138" s="391"/>
      <c r="Q138" s="391"/>
      <c r="R138" s="391"/>
      <c r="S138" s="391"/>
      <c r="T138" s="391"/>
      <c r="U138" s="391"/>
      <c r="V138" s="391"/>
      <c r="W138" s="391"/>
      <c r="X138" s="391"/>
      <c r="Y138" s="391"/>
      <c r="Z138" s="391"/>
    </row>
    <row r="139" spans="1:26" ht="15.75" customHeight="1">
      <c r="A139" s="391"/>
      <c r="B139" s="391"/>
      <c r="C139" s="391"/>
      <c r="D139" s="391"/>
      <c r="E139" s="391"/>
      <c r="F139" s="391"/>
      <c r="G139" s="391"/>
      <c r="H139" s="391"/>
      <c r="I139" s="391"/>
      <c r="J139" s="391"/>
      <c r="K139" s="391"/>
      <c r="L139" s="391"/>
      <c r="M139" s="391"/>
      <c r="N139" s="391"/>
      <c r="O139" s="391"/>
      <c r="P139" s="391"/>
      <c r="Q139" s="391"/>
      <c r="R139" s="391"/>
      <c r="S139" s="391"/>
      <c r="T139" s="391"/>
      <c r="U139" s="391"/>
      <c r="V139" s="391"/>
      <c r="W139" s="391"/>
      <c r="X139" s="391"/>
      <c r="Y139" s="391"/>
      <c r="Z139" s="391"/>
    </row>
    <row r="140" spans="1:26" ht="15.75" customHeight="1">
      <c r="A140" s="391"/>
      <c r="B140" s="391"/>
      <c r="C140" s="391"/>
      <c r="D140" s="391"/>
      <c r="E140" s="391"/>
      <c r="F140" s="391"/>
      <c r="G140" s="391"/>
      <c r="H140" s="391"/>
      <c r="I140" s="391"/>
      <c r="J140" s="391"/>
      <c r="K140" s="391"/>
      <c r="L140" s="391"/>
      <c r="M140" s="391"/>
      <c r="N140" s="391"/>
      <c r="O140" s="391"/>
      <c r="P140" s="391"/>
      <c r="Q140" s="391"/>
      <c r="R140" s="391"/>
      <c r="S140" s="391"/>
      <c r="T140" s="391"/>
      <c r="U140" s="391"/>
      <c r="V140" s="391"/>
      <c r="W140" s="391"/>
      <c r="X140" s="391"/>
      <c r="Y140" s="391"/>
      <c r="Z140" s="391"/>
    </row>
    <row r="141" spans="1:26" ht="15.75" customHeight="1">
      <c r="A141" s="391"/>
      <c r="B141" s="391"/>
      <c r="C141" s="391"/>
      <c r="D141" s="391"/>
      <c r="E141" s="391"/>
      <c r="F141" s="391"/>
      <c r="G141" s="391"/>
      <c r="H141" s="391"/>
      <c r="I141" s="391"/>
      <c r="J141" s="391"/>
      <c r="K141" s="391"/>
      <c r="L141" s="391"/>
      <c r="M141" s="391"/>
      <c r="N141" s="391"/>
      <c r="O141" s="391"/>
      <c r="P141" s="391"/>
      <c r="Q141" s="391"/>
      <c r="R141" s="391"/>
      <c r="S141" s="391"/>
      <c r="T141" s="391"/>
      <c r="U141" s="391"/>
      <c r="V141" s="391"/>
      <c r="W141" s="391"/>
      <c r="X141" s="391"/>
      <c r="Y141" s="391"/>
      <c r="Z141" s="391"/>
    </row>
    <row r="142" spans="1:26" ht="15.75" customHeight="1">
      <c r="A142" s="391"/>
      <c r="B142" s="391"/>
      <c r="C142" s="391"/>
      <c r="D142" s="391"/>
      <c r="E142" s="391"/>
      <c r="F142" s="391"/>
      <c r="G142" s="391"/>
      <c r="H142" s="391"/>
      <c r="I142" s="391"/>
      <c r="J142" s="391"/>
      <c r="K142" s="391"/>
      <c r="L142" s="391"/>
      <c r="M142" s="391"/>
      <c r="N142" s="391"/>
      <c r="O142" s="391"/>
      <c r="P142" s="391"/>
      <c r="Q142" s="391"/>
      <c r="R142" s="391"/>
      <c r="S142" s="391"/>
      <c r="T142" s="391"/>
      <c r="U142" s="391"/>
      <c r="V142" s="391"/>
      <c r="W142" s="391"/>
      <c r="X142" s="391"/>
      <c r="Y142" s="391"/>
      <c r="Z142" s="391"/>
    </row>
    <row r="143" spans="1:26" ht="15.75" customHeight="1">
      <c r="A143" s="391"/>
      <c r="B143" s="391"/>
      <c r="C143" s="391"/>
      <c r="D143" s="391"/>
      <c r="E143" s="391"/>
      <c r="F143" s="391"/>
      <c r="G143" s="391"/>
      <c r="H143" s="391"/>
      <c r="I143" s="391"/>
      <c r="J143" s="391"/>
      <c r="K143" s="391"/>
      <c r="L143" s="391"/>
      <c r="M143" s="391"/>
      <c r="N143" s="391"/>
      <c r="O143" s="391"/>
      <c r="P143" s="391"/>
      <c r="Q143" s="391"/>
      <c r="R143" s="391"/>
      <c r="S143" s="391"/>
      <c r="T143" s="391"/>
      <c r="U143" s="391"/>
      <c r="V143" s="391"/>
      <c r="W143" s="391"/>
      <c r="X143" s="391"/>
      <c r="Y143" s="391"/>
      <c r="Z143" s="391"/>
    </row>
    <row r="144" spans="1:26" ht="15.75" customHeight="1">
      <c r="A144" s="391"/>
      <c r="B144" s="391"/>
      <c r="C144" s="391"/>
      <c r="D144" s="391"/>
      <c r="E144" s="391"/>
      <c r="F144" s="391"/>
      <c r="G144" s="391"/>
      <c r="H144" s="391"/>
      <c r="I144" s="391"/>
      <c r="J144" s="391"/>
      <c r="K144" s="391"/>
      <c r="L144" s="391"/>
      <c r="M144" s="391"/>
      <c r="N144" s="391"/>
      <c r="O144" s="391"/>
      <c r="P144" s="391"/>
      <c r="Q144" s="391"/>
      <c r="R144" s="391"/>
      <c r="S144" s="391"/>
      <c r="T144" s="391"/>
      <c r="U144" s="391"/>
      <c r="V144" s="391"/>
      <c r="W144" s="391"/>
      <c r="X144" s="391"/>
      <c r="Y144" s="391"/>
      <c r="Z144" s="391"/>
    </row>
    <row r="145" spans="1:26" ht="15.75" customHeight="1">
      <c r="A145" s="391"/>
      <c r="B145" s="391"/>
      <c r="C145" s="391"/>
      <c r="D145" s="391"/>
      <c r="E145" s="391"/>
      <c r="F145" s="391"/>
      <c r="G145" s="391"/>
      <c r="H145" s="391"/>
      <c r="I145" s="391"/>
      <c r="J145" s="391"/>
      <c r="K145" s="391"/>
      <c r="L145" s="391"/>
      <c r="M145" s="391"/>
      <c r="N145" s="391"/>
      <c r="O145" s="391"/>
      <c r="P145" s="391"/>
      <c r="Q145" s="391"/>
      <c r="R145" s="391"/>
      <c r="S145" s="391"/>
      <c r="T145" s="391"/>
      <c r="U145" s="391"/>
      <c r="V145" s="391"/>
      <c r="W145" s="391"/>
      <c r="X145" s="391"/>
      <c r="Y145" s="391"/>
      <c r="Z145" s="391"/>
    </row>
    <row r="146" spans="1:26" ht="15.75" customHeight="1">
      <c r="A146" s="391"/>
      <c r="B146" s="391"/>
      <c r="C146" s="391"/>
      <c r="D146" s="391"/>
      <c r="E146" s="391"/>
      <c r="F146" s="391"/>
      <c r="G146" s="391"/>
      <c r="H146" s="391"/>
      <c r="I146" s="391"/>
      <c r="J146" s="391"/>
      <c r="K146" s="391"/>
      <c r="L146" s="391"/>
      <c r="M146" s="391"/>
      <c r="N146" s="391"/>
      <c r="O146" s="391"/>
      <c r="P146" s="391"/>
      <c r="Q146" s="391"/>
      <c r="R146" s="391"/>
      <c r="S146" s="391"/>
      <c r="T146" s="391"/>
      <c r="U146" s="391"/>
      <c r="V146" s="391"/>
      <c r="W146" s="391"/>
      <c r="X146" s="391"/>
      <c r="Y146" s="391"/>
      <c r="Z146" s="391"/>
    </row>
    <row r="147" spans="1:26" ht="15.75" customHeight="1">
      <c r="A147" s="391"/>
      <c r="B147" s="391"/>
      <c r="C147" s="391"/>
      <c r="D147" s="391"/>
      <c r="E147" s="391"/>
      <c r="F147" s="391"/>
      <c r="G147" s="391"/>
      <c r="H147" s="391"/>
      <c r="I147" s="391"/>
      <c r="J147" s="391"/>
      <c r="K147" s="391"/>
      <c r="L147" s="391"/>
      <c r="M147" s="391"/>
      <c r="N147" s="391"/>
      <c r="O147" s="391"/>
      <c r="P147" s="391"/>
      <c r="Q147" s="391"/>
      <c r="R147" s="391"/>
      <c r="S147" s="391"/>
      <c r="T147" s="391"/>
      <c r="U147" s="391"/>
      <c r="V147" s="391"/>
      <c r="W147" s="391"/>
      <c r="X147" s="391"/>
      <c r="Y147" s="391"/>
      <c r="Z147" s="391"/>
    </row>
    <row r="148" spans="1:26" ht="15.75" customHeight="1">
      <c r="A148" s="391"/>
      <c r="B148" s="391"/>
      <c r="C148" s="391"/>
      <c r="D148" s="391"/>
      <c r="E148" s="391"/>
      <c r="F148" s="391"/>
      <c r="G148" s="391"/>
      <c r="H148" s="391"/>
      <c r="I148" s="391"/>
      <c r="J148" s="391"/>
      <c r="K148" s="391"/>
      <c r="L148" s="391"/>
      <c r="M148" s="391"/>
      <c r="N148" s="391"/>
      <c r="O148" s="391"/>
      <c r="P148" s="391"/>
      <c r="Q148" s="391"/>
      <c r="R148" s="391"/>
      <c r="S148" s="391"/>
      <c r="T148" s="391"/>
      <c r="U148" s="391"/>
      <c r="V148" s="391"/>
      <c r="W148" s="391"/>
      <c r="X148" s="391"/>
      <c r="Y148" s="391"/>
      <c r="Z148" s="391"/>
    </row>
    <row r="149" spans="1:26" ht="15.75" customHeight="1">
      <c r="A149" s="391"/>
      <c r="B149" s="391"/>
      <c r="C149" s="391"/>
      <c r="D149" s="391"/>
      <c r="E149" s="391"/>
      <c r="F149" s="391"/>
      <c r="G149" s="391"/>
      <c r="H149" s="391"/>
      <c r="I149" s="391"/>
      <c r="J149" s="391"/>
      <c r="K149" s="391"/>
      <c r="L149" s="391"/>
      <c r="M149" s="391"/>
      <c r="N149" s="391"/>
      <c r="O149" s="391"/>
      <c r="P149" s="391"/>
      <c r="Q149" s="391"/>
      <c r="R149" s="391"/>
      <c r="S149" s="391"/>
      <c r="T149" s="391"/>
      <c r="U149" s="391"/>
      <c r="V149" s="391"/>
      <c r="W149" s="391"/>
      <c r="X149" s="391"/>
      <c r="Y149" s="391"/>
      <c r="Z149" s="391"/>
    </row>
    <row r="150" spans="1:26" ht="15.75" customHeight="1">
      <c r="A150" s="391"/>
      <c r="B150" s="391"/>
      <c r="C150" s="391"/>
      <c r="D150" s="391"/>
      <c r="E150" s="391"/>
      <c r="F150" s="391"/>
      <c r="G150" s="391"/>
      <c r="H150" s="391"/>
      <c r="I150" s="391"/>
      <c r="J150" s="391"/>
      <c r="K150" s="391"/>
      <c r="L150" s="391"/>
      <c r="M150" s="391"/>
      <c r="N150" s="391"/>
      <c r="O150" s="391"/>
      <c r="P150" s="391"/>
      <c r="Q150" s="391"/>
      <c r="R150" s="391"/>
      <c r="S150" s="391"/>
      <c r="T150" s="391"/>
      <c r="U150" s="391"/>
      <c r="V150" s="391"/>
      <c r="W150" s="391"/>
      <c r="X150" s="391"/>
      <c r="Y150" s="391"/>
      <c r="Z150" s="391"/>
    </row>
    <row r="151" spans="1:26" ht="15.75" customHeight="1">
      <c r="A151" s="391"/>
      <c r="B151" s="391"/>
      <c r="C151" s="391"/>
      <c r="D151" s="391"/>
      <c r="E151" s="391"/>
      <c r="F151" s="391"/>
      <c r="G151" s="391"/>
      <c r="H151" s="391"/>
      <c r="I151" s="391"/>
      <c r="J151" s="391"/>
      <c r="K151" s="391"/>
      <c r="L151" s="391"/>
      <c r="M151" s="391"/>
      <c r="N151" s="391"/>
      <c r="O151" s="391"/>
      <c r="P151" s="391"/>
      <c r="Q151" s="391"/>
      <c r="R151" s="391"/>
      <c r="S151" s="391"/>
      <c r="T151" s="391"/>
      <c r="U151" s="391"/>
      <c r="V151" s="391"/>
      <c r="W151" s="391"/>
      <c r="X151" s="391"/>
      <c r="Y151" s="391"/>
      <c r="Z151" s="391"/>
    </row>
    <row r="152" spans="1:26" ht="15.75" customHeight="1">
      <c r="A152" s="391"/>
      <c r="B152" s="391"/>
      <c r="C152" s="391"/>
      <c r="D152" s="391"/>
      <c r="E152" s="391"/>
      <c r="F152" s="391"/>
      <c r="G152" s="391"/>
      <c r="H152" s="391"/>
      <c r="I152" s="391"/>
      <c r="J152" s="391"/>
      <c r="K152" s="391"/>
      <c r="L152" s="391"/>
      <c r="M152" s="391"/>
      <c r="N152" s="391"/>
      <c r="O152" s="391"/>
      <c r="P152" s="391"/>
      <c r="Q152" s="391"/>
      <c r="R152" s="391"/>
      <c r="S152" s="391"/>
      <c r="T152" s="391"/>
      <c r="U152" s="391"/>
      <c r="V152" s="391"/>
      <c r="W152" s="391"/>
      <c r="X152" s="391"/>
      <c r="Y152" s="391"/>
      <c r="Z152" s="391"/>
    </row>
    <row r="153" spans="1:26" ht="15.75" customHeight="1">
      <c r="A153" s="391"/>
      <c r="B153" s="391"/>
      <c r="C153" s="391"/>
      <c r="D153" s="391"/>
      <c r="E153" s="391"/>
      <c r="F153" s="391"/>
      <c r="G153" s="391"/>
      <c r="H153" s="391"/>
      <c r="I153" s="391"/>
      <c r="J153" s="391"/>
      <c r="K153" s="391"/>
      <c r="L153" s="391"/>
      <c r="M153" s="391"/>
      <c r="N153" s="391"/>
      <c r="O153" s="391"/>
      <c r="P153" s="391"/>
      <c r="Q153" s="391"/>
      <c r="R153" s="391"/>
      <c r="S153" s="391"/>
      <c r="T153" s="391"/>
      <c r="U153" s="391"/>
      <c r="V153" s="391"/>
      <c r="W153" s="391"/>
      <c r="X153" s="391"/>
      <c r="Y153" s="391"/>
      <c r="Z153" s="391"/>
    </row>
    <row r="154" spans="1:26" ht="15.75" customHeight="1">
      <c r="A154" s="391"/>
      <c r="B154" s="391"/>
      <c r="C154" s="391"/>
      <c r="D154" s="391"/>
      <c r="E154" s="391"/>
      <c r="F154" s="391"/>
      <c r="G154" s="391"/>
      <c r="H154" s="391"/>
      <c r="I154" s="391"/>
      <c r="J154" s="391"/>
      <c r="K154" s="391"/>
      <c r="L154" s="391"/>
      <c r="M154" s="391"/>
      <c r="N154" s="391"/>
      <c r="O154" s="391"/>
      <c r="P154" s="391"/>
      <c r="Q154" s="391"/>
      <c r="R154" s="391"/>
      <c r="S154" s="391"/>
      <c r="T154" s="391"/>
      <c r="U154" s="391"/>
      <c r="V154" s="391"/>
      <c r="W154" s="391"/>
      <c r="X154" s="391"/>
      <c r="Y154" s="391"/>
      <c r="Z154" s="391"/>
    </row>
    <row r="155" spans="1:26" ht="15.75" customHeight="1">
      <c r="A155" s="391"/>
      <c r="B155" s="391"/>
      <c r="C155" s="391"/>
      <c r="D155" s="391"/>
      <c r="E155" s="391"/>
      <c r="F155" s="391"/>
      <c r="G155" s="391"/>
      <c r="H155" s="391"/>
      <c r="I155" s="391"/>
      <c r="J155" s="391"/>
      <c r="K155" s="391"/>
      <c r="L155" s="391"/>
      <c r="M155" s="391"/>
      <c r="N155" s="391"/>
      <c r="O155" s="391"/>
      <c r="P155" s="391"/>
      <c r="Q155" s="391"/>
      <c r="R155" s="391"/>
      <c r="S155" s="391"/>
      <c r="T155" s="391"/>
      <c r="U155" s="391"/>
      <c r="V155" s="391"/>
      <c r="W155" s="391"/>
      <c r="X155" s="391"/>
      <c r="Y155" s="391"/>
      <c r="Z155" s="391"/>
    </row>
    <row r="156" spans="1:26" ht="15.75" customHeight="1">
      <c r="A156" s="391"/>
      <c r="B156" s="391"/>
      <c r="C156" s="391"/>
      <c r="D156" s="391"/>
      <c r="E156" s="391"/>
      <c r="F156" s="391"/>
      <c r="G156" s="391"/>
      <c r="H156" s="391"/>
      <c r="I156" s="391"/>
      <c r="J156" s="391"/>
      <c r="K156" s="391"/>
      <c r="L156" s="391"/>
      <c r="M156" s="391"/>
      <c r="N156" s="391"/>
      <c r="O156" s="391"/>
      <c r="P156" s="391"/>
      <c r="Q156" s="391"/>
      <c r="R156" s="391"/>
      <c r="S156" s="391"/>
      <c r="T156" s="391"/>
      <c r="U156" s="391"/>
      <c r="V156" s="391"/>
      <c r="W156" s="391"/>
      <c r="X156" s="391"/>
      <c r="Y156" s="391"/>
      <c r="Z156" s="391"/>
    </row>
    <row r="157" spans="1:26" ht="15.75" customHeight="1">
      <c r="A157" s="391"/>
      <c r="B157" s="391"/>
      <c r="C157" s="391"/>
      <c r="D157" s="391"/>
      <c r="E157" s="391"/>
      <c r="F157" s="391"/>
      <c r="G157" s="391"/>
      <c r="H157" s="391"/>
      <c r="I157" s="391"/>
      <c r="J157" s="391"/>
      <c r="K157" s="391"/>
      <c r="L157" s="391"/>
      <c r="M157" s="391"/>
      <c r="N157" s="391"/>
      <c r="O157" s="391"/>
      <c r="P157" s="391"/>
      <c r="Q157" s="391"/>
      <c r="R157" s="391"/>
      <c r="S157" s="391"/>
      <c r="T157" s="391"/>
      <c r="U157" s="391"/>
      <c r="V157" s="391"/>
      <c r="W157" s="391"/>
      <c r="X157" s="391"/>
      <c r="Y157" s="391"/>
      <c r="Z157" s="391"/>
    </row>
    <row r="158" spans="1:26" ht="15.75" customHeight="1">
      <c r="A158" s="391"/>
      <c r="B158" s="391"/>
      <c r="C158" s="391"/>
      <c r="D158" s="391"/>
      <c r="E158" s="391"/>
      <c r="F158" s="391"/>
      <c r="G158" s="391"/>
      <c r="H158" s="391"/>
      <c r="I158" s="391"/>
      <c r="J158" s="391"/>
      <c r="K158" s="391"/>
      <c r="L158" s="391"/>
      <c r="M158" s="391"/>
      <c r="N158" s="391"/>
      <c r="O158" s="391"/>
      <c r="P158" s="391"/>
      <c r="Q158" s="391"/>
      <c r="R158" s="391"/>
      <c r="S158" s="391"/>
      <c r="T158" s="391"/>
      <c r="U158" s="391"/>
      <c r="V158" s="391"/>
      <c r="W158" s="391"/>
      <c r="X158" s="391"/>
      <c r="Y158" s="391"/>
      <c r="Z158" s="391"/>
    </row>
    <row r="159" spans="1:26" ht="15.75" customHeight="1">
      <c r="A159" s="391"/>
      <c r="B159" s="391"/>
      <c r="C159" s="391"/>
      <c r="D159" s="391"/>
      <c r="E159" s="391"/>
      <c r="F159" s="391"/>
      <c r="G159" s="391"/>
      <c r="H159" s="391"/>
      <c r="I159" s="391"/>
      <c r="J159" s="391"/>
      <c r="K159" s="391"/>
      <c r="L159" s="391"/>
      <c r="M159" s="391"/>
      <c r="N159" s="391"/>
      <c r="O159" s="391"/>
      <c r="P159" s="391"/>
      <c r="Q159" s="391"/>
      <c r="R159" s="391"/>
      <c r="S159" s="391"/>
      <c r="T159" s="391"/>
      <c r="U159" s="391"/>
      <c r="V159" s="391"/>
      <c r="W159" s="391"/>
      <c r="X159" s="391"/>
      <c r="Y159" s="391"/>
      <c r="Z159" s="391"/>
    </row>
    <row r="160" spans="1:26" ht="15.75" customHeight="1">
      <c r="A160" s="391"/>
      <c r="B160" s="391"/>
      <c r="C160" s="391"/>
      <c r="D160" s="391"/>
      <c r="E160" s="391"/>
      <c r="F160" s="391"/>
      <c r="G160" s="391"/>
      <c r="H160" s="391"/>
      <c r="I160" s="391"/>
      <c r="J160" s="391"/>
      <c r="K160" s="391"/>
      <c r="L160" s="391"/>
      <c r="M160" s="391"/>
      <c r="N160" s="391"/>
      <c r="O160" s="391"/>
      <c r="P160" s="391"/>
      <c r="Q160" s="391"/>
      <c r="R160" s="391"/>
      <c r="S160" s="391"/>
      <c r="T160" s="391"/>
      <c r="U160" s="391"/>
      <c r="V160" s="391"/>
      <c r="W160" s="391"/>
      <c r="X160" s="391"/>
      <c r="Y160" s="391"/>
      <c r="Z160" s="391"/>
    </row>
    <row r="161" spans="1:26" ht="15.75" customHeight="1">
      <c r="A161" s="391"/>
      <c r="B161" s="391"/>
      <c r="C161" s="391"/>
      <c r="D161" s="391"/>
      <c r="E161" s="391"/>
      <c r="F161" s="391"/>
      <c r="G161" s="391"/>
      <c r="H161" s="391"/>
      <c r="I161" s="391"/>
      <c r="J161" s="391"/>
      <c r="K161" s="391"/>
      <c r="L161" s="391"/>
      <c r="M161" s="391"/>
      <c r="N161" s="391"/>
      <c r="O161" s="391"/>
      <c r="P161" s="391"/>
      <c r="Q161" s="391"/>
      <c r="R161" s="391"/>
      <c r="S161" s="391"/>
      <c r="T161" s="391"/>
      <c r="U161" s="391"/>
      <c r="V161" s="391"/>
      <c r="W161" s="391"/>
      <c r="X161" s="391"/>
      <c r="Y161" s="391"/>
      <c r="Z161" s="391"/>
    </row>
    <row r="162" spans="1:26" ht="15.75" customHeight="1">
      <c r="A162" s="391"/>
      <c r="B162" s="391"/>
      <c r="C162" s="391"/>
      <c r="D162" s="391"/>
      <c r="E162" s="391"/>
      <c r="F162" s="391"/>
      <c r="G162" s="391"/>
      <c r="H162" s="391"/>
      <c r="I162" s="391"/>
      <c r="J162" s="391"/>
      <c r="K162" s="391"/>
      <c r="L162" s="391"/>
      <c r="M162" s="391"/>
      <c r="N162" s="391"/>
      <c r="O162" s="391"/>
      <c r="P162" s="391"/>
      <c r="Q162" s="391"/>
      <c r="R162" s="391"/>
      <c r="S162" s="391"/>
      <c r="T162" s="391"/>
      <c r="U162" s="391"/>
      <c r="V162" s="391"/>
      <c r="W162" s="391"/>
      <c r="X162" s="391"/>
      <c r="Y162" s="391"/>
      <c r="Z162" s="391"/>
    </row>
    <row r="163" spans="1:26" ht="15.75" customHeight="1">
      <c r="A163" s="391"/>
      <c r="B163" s="391"/>
      <c r="C163" s="391"/>
      <c r="D163" s="391"/>
      <c r="E163" s="391"/>
      <c r="F163" s="391"/>
      <c r="G163" s="391"/>
      <c r="H163" s="391"/>
      <c r="I163" s="391"/>
      <c r="J163" s="391"/>
      <c r="K163" s="391"/>
      <c r="L163" s="391"/>
      <c r="M163" s="391"/>
      <c r="N163" s="391"/>
      <c r="O163" s="391"/>
      <c r="P163" s="391"/>
      <c r="Q163" s="391"/>
      <c r="R163" s="391"/>
      <c r="S163" s="391"/>
      <c r="T163" s="391"/>
      <c r="U163" s="391"/>
      <c r="V163" s="391"/>
      <c r="W163" s="391"/>
      <c r="X163" s="391"/>
      <c r="Y163" s="391"/>
      <c r="Z163" s="391"/>
    </row>
    <row r="164" spans="1:26" ht="15.75" customHeight="1">
      <c r="A164" s="391"/>
      <c r="B164" s="391"/>
      <c r="C164" s="391"/>
      <c r="D164" s="391"/>
      <c r="E164" s="391"/>
      <c r="F164" s="391"/>
      <c r="G164" s="391"/>
      <c r="H164" s="391"/>
      <c r="I164" s="391"/>
      <c r="J164" s="391"/>
      <c r="K164" s="391"/>
      <c r="L164" s="391"/>
      <c r="M164" s="391"/>
      <c r="N164" s="391"/>
      <c r="O164" s="391"/>
      <c r="P164" s="391"/>
      <c r="Q164" s="391"/>
      <c r="R164" s="391"/>
      <c r="S164" s="391"/>
      <c r="T164" s="391"/>
      <c r="U164" s="391"/>
      <c r="V164" s="391"/>
      <c r="W164" s="391"/>
      <c r="X164" s="391"/>
      <c r="Y164" s="391"/>
      <c r="Z164" s="391"/>
    </row>
    <row r="165" spans="1:26" ht="15.75" customHeight="1">
      <c r="A165" s="391"/>
      <c r="B165" s="391"/>
      <c r="C165" s="391"/>
      <c r="D165" s="391"/>
      <c r="E165" s="391"/>
      <c r="F165" s="391"/>
      <c r="G165" s="391"/>
      <c r="H165" s="391"/>
      <c r="I165" s="391"/>
      <c r="J165" s="391"/>
      <c r="K165" s="391"/>
      <c r="L165" s="391"/>
      <c r="M165" s="391"/>
      <c r="N165" s="391"/>
      <c r="O165" s="391"/>
      <c r="P165" s="391"/>
      <c r="Q165" s="391"/>
      <c r="R165" s="391"/>
      <c r="S165" s="391"/>
      <c r="T165" s="391"/>
      <c r="U165" s="391"/>
      <c r="V165" s="391"/>
      <c r="W165" s="391"/>
      <c r="X165" s="391"/>
      <c r="Y165" s="391"/>
      <c r="Z165" s="391"/>
    </row>
    <row r="166" spans="1:26" ht="15.75" customHeight="1">
      <c r="A166" s="391"/>
      <c r="B166" s="391"/>
      <c r="C166" s="391"/>
      <c r="D166" s="391"/>
      <c r="E166" s="391"/>
      <c r="F166" s="391"/>
      <c r="G166" s="391"/>
      <c r="H166" s="391"/>
      <c r="I166" s="391"/>
      <c r="J166" s="391"/>
      <c r="K166" s="391"/>
      <c r="L166" s="391"/>
      <c r="M166" s="391"/>
      <c r="N166" s="391"/>
      <c r="O166" s="391"/>
      <c r="P166" s="391"/>
      <c r="Q166" s="391"/>
      <c r="R166" s="391"/>
      <c r="S166" s="391"/>
      <c r="T166" s="391"/>
      <c r="U166" s="391"/>
      <c r="V166" s="391"/>
      <c r="W166" s="391"/>
      <c r="X166" s="391"/>
      <c r="Y166" s="391"/>
      <c r="Z166" s="391"/>
    </row>
    <row r="167" spans="1:26" ht="15.75" customHeight="1">
      <c r="A167" s="391"/>
      <c r="B167" s="391"/>
      <c r="C167" s="391"/>
      <c r="D167" s="391"/>
      <c r="E167" s="391"/>
      <c r="F167" s="391"/>
      <c r="G167" s="391"/>
      <c r="H167" s="391"/>
      <c r="I167" s="391"/>
      <c r="J167" s="391"/>
      <c r="K167" s="391"/>
      <c r="L167" s="391"/>
      <c r="M167" s="391"/>
      <c r="N167" s="391"/>
      <c r="O167" s="391"/>
      <c r="P167" s="391"/>
      <c r="Q167" s="391"/>
      <c r="R167" s="391"/>
      <c r="S167" s="391"/>
      <c r="T167" s="391"/>
      <c r="U167" s="391"/>
      <c r="V167" s="391"/>
      <c r="W167" s="391"/>
      <c r="X167" s="391"/>
      <c r="Y167" s="391"/>
      <c r="Z167" s="391"/>
    </row>
    <row r="168" spans="1:26" ht="15.75" customHeight="1">
      <c r="A168" s="391"/>
      <c r="B168" s="391"/>
      <c r="C168" s="391"/>
      <c r="D168" s="391"/>
      <c r="E168" s="391"/>
      <c r="F168" s="391"/>
      <c r="G168" s="391"/>
      <c r="H168" s="391"/>
      <c r="I168" s="391"/>
      <c r="J168" s="391"/>
      <c r="K168" s="391"/>
      <c r="L168" s="391"/>
      <c r="M168" s="391"/>
      <c r="N168" s="391"/>
      <c r="O168" s="391"/>
      <c r="P168" s="391"/>
      <c r="Q168" s="391"/>
      <c r="R168" s="391"/>
      <c r="S168" s="391"/>
      <c r="T168" s="391"/>
      <c r="U168" s="391"/>
      <c r="V168" s="391"/>
      <c r="W168" s="391"/>
      <c r="X168" s="391"/>
      <c r="Y168" s="391"/>
      <c r="Z168" s="391"/>
    </row>
    <row r="169" spans="1:26" ht="15.75" customHeight="1">
      <c r="A169" s="391"/>
      <c r="B169" s="391"/>
      <c r="C169" s="391"/>
      <c r="D169" s="391"/>
      <c r="E169" s="391"/>
      <c r="F169" s="391"/>
      <c r="G169" s="391"/>
      <c r="H169" s="391"/>
      <c r="I169" s="391"/>
      <c r="J169" s="391"/>
      <c r="K169" s="391"/>
      <c r="L169" s="391"/>
      <c r="M169" s="391"/>
      <c r="N169" s="391"/>
      <c r="O169" s="391"/>
      <c r="P169" s="391"/>
      <c r="Q169" s="391"/>
      <c r="R169" s="391"/>
      <c r="S169" s="391"/>
      <c r="T169" s="391"/>
      <c r="U169" s="391"/>
      <c r="V169" s="391"/>
      <c r="W169" s="391"/>
      <c r="X169" s="391"/>
      <c r="Y169" s="391"/>
      <c r="Z169" s="391"/>
    </row>
    <row r="170" spans="1:26" ht="15.75" customHeight="1">
      <c r="A170" s="391"/>
      <c r="B170" s="391"/>
      <c r="C170" s="391"/>
      <c r="D170" s="391"/>
      <c r="E170" s="391"/>
      <c r="F170" s="391"/>
      <c r="G170" s="391"/>
      <c r="H170" s="391"/>
      <c r="I170" s="391"/>
      <c r="J170" s="391"/>
      <c r="K170" s="391"/>
      <c r="L170" s="391"/>
      <c r="M170" s="391"/>
      <c r="N170" s="391"/>
      <c r="O170" s="391"/>
      <c r="P170" s="391"/>
      <c r="Q170" s="391"/>
      <c r="R170" s="391"/>
      <c r="S170" s="391"/>
      <c r="T170" s="391"/>
      <c r="U170" s="391"/>
      <c r="V170" s="391"/>
      <c r="W170" s="391"/>
      <c r="X170" s="391"/>
      <c r="Y170" s="391"/>
      <c r="Z170" s="391"/>
    </row>
    <row r="171" spans="1:26" ht="15.75" customHeight="1">
      <c r="A171" s="391"/>
      <c r="B171" s="391"/>
      <c r="C171" s="391"/>
      <c r="D171" s="391"/>
      <c r="E171" s="391"/>
      <c r="F171" s="391"/>
      <c r="G171" s="391"/>
      <c r="H171" s="391"/>
      <c r="I171" s="391"/>
      <c r="J171" s="391"/>
      <c r="K171" s="391"/>
      <c r="L171" s="391"/>
      <c r="M171" s="391"/>
      <c r="N171" s="391"/>
      <c r="O171" s="391"/>
      <c r="P171" s="391"/>
      <c r="Q171" s="391"/>
      <c r="R171" s="391"/>
      <c r="S171" s="391"/>
      <c r="T171" s="391"/>
      <c r="U171" s="391"/>
      <c r="V171" s="391"/>
      <c r="W171" s="391"/>
      <c r="X171" s="391"/>
      <c r="Y171" s="391"/>
      <c r="Z171" s="391"/>
    </row>
    <row r="172" spans="1:26" ht="15.75" customHeight="1">
      <c r="A172" s="391"/>
      <c r="B172" s="391"/>
      <c r="C172" s="391"/>
      <c r="D172" s="391"/>
      <c r="E172" s="391"/>
      <c r="F172" s="391"/>
      <c r="G172" s="391"/>
      <c r="H172" s="391"/>
      <c r="I172" s="391"/>
      <c r="J172" s="391"/>
      <c r="K172" s="391"/>
      <c r="L172" s="391"/>
      <c r="M172" s="391"/>
      <c r="N172" s="391"/>
      <c r="O172" s="391"/>
      <c r="P172" s="391"/>
      <c r="Q172" s="391"/>
      <c r="R172" s="391"/>
      <c r="S172" s="391"/>
      <c r="T172" s="391"/>
      <c r="U172" s="391"/>
      <c r="V172" s="391"/>
      <c r="W172" s="391"/>
      <c r="X172" s="391"/>
      <c r="Y172" s="391"/>
      <c r="Z172" s="391"/>
    </row>
    <row r="173" spans="1:26" ht="15.75" customHeight="1">
      <c r="A173" s="391"/>
      <c r="B173" s="391"/>
      <c r="C173" s="391"/>
      <c r="D173" s="391"/>
      <c r="E173" s="391"/>
      <c r="F173" s="391"/>
      <c r="G173" s="391"/>
      <c r="H173" s="391"/>
      <c r="I173" s="391"/>
      <c r="J173" s="391"/>
      <c r="K173" s="391"/>
      <c r="L173" s="391"/>
      <c r="M173" s="391"/>
      <c r="N173" s="391"/>
      <c r="O173" s="391"/>
      <c r="P173" s="391"/>
      <c r="Q173" s="391"/>
      <c r="R173" s="391"/>
      <c r="S173" s="391"/>
      <c r="T173" s="391"/>
      <c r="U173" s="391"/>
      <c r="V173" s="391"/>
      <c r="W173" s="391"/>
      <c r="X173" s="391"/>
      <c r="Y173" s="391"/>
      <c r="Z173" s="391"/>
    </row>
    <row r="174" spans="1:26" ht="15.75" customHeight="1">
      <c r="A174" s="391"/>
      <c r="B174" s="391"/>
      <c r="C174" s="391"/>
      <c r="D174" s="391"/>
      <c r="E174" s="391"/>
      <c r="F174" s="391"/>
      <c r="G174" s="391"/>
      <c r="H174" s="391"/>
      <c r="I174" s="391"/>
      <c r="J174" s="391"/>
      <c r="K174" s="391"/>
      <c r="L174" s="391"/>
      <c r="M174" s="391"/>
      <c r="N174" s="391"/>
      <c r="O174" s="391"/>
      <c r="P174" s="391"/>
      <c r="Q174" s="391"/>
      <c r="R174" s="391"/>
      <c r="S174" s="391"/>
      <c r="T174" s="391"/>
      <c r="U174" s="391"/>
      <c r="V174" s="391"/>
      <c r="W174" s="391"/>
      <c r="X174" s="391"/>
      <c r="Y174" s="391"/>
      <c r="Z174" s="391"/>
    </row>
    <row r="175" spans="1:26" ht="15.75" customHeight="1">
      <c r="A175" s="391"/>
      <c r="B175" s="391"/>
      <c r="C175" s="391"/>
      <c r="D175" s="391"/>
      <c r="E175" s="391"/>
      <c r="F175" s="391"/>
      <c r="G175" s="391"/>
      <c r="H175" s="391"/>
      <c r="I175" s="391"/>
      <c r="J175" s="391"/>
      <c r="K175" s="391"/>
      <c r="L175" s="391"/>
      <c r="M175" s="391"/>
      <c r="N175" s="391"/>
      <c r="O175" s="391"/>
      <c r="P175" s="391"/>
      <c r="Q175" s="391"/>
      <c r="R175" s="391"/>
      <c r="S175" s="391"/>
      <c r="T175" s="391"/>
      <c r="U175" s="391"/>
      <c r="V175" s="391"/>
      <c r="W175" s="391"/>
      <c r="X175" s="391"/>
      <c r="Y175" s="391"/>
      <c r="Z175" s="391"/>
    </row>
    <row r="176" spans="1:26" ht="15.75" customHeight="1">
      <c r="A176" s="391"/>
      <c r="B176" s="391"/>
      <c r="C176" s="391"/>
      <c r="D176" s="391"/>
      <c r="E176" s="391"/>
      <c r="F176" s="391"/>
      <c r="G176" s="391"/>
      <c r="H176" s="391"/>
      <c r="I176" s="391"/>
      <c r="J176" s="391"/>
      <c r="K176" s="391"/>
      <c r="L176" s="391"/>
      <c r="M176" s="391"/>
      <c r="N176" s="391"/>
      <c r="O176" s="391"/>
      <c r="P176" s="391"/>
      <c r="Q176" s="391"/>
      <c r="R176" s="391"/>
      <c r="S176" s="391"/>
      <c r="T176" s="391"/>
      <c r="U176" s="391"/>
      <c r="V176" s="391"/>
      <c r="W176" s="391"/>
      <c r="X176" s="391"/>
      <c r="Y176" s="391"/>
      <c r="Z176" s="391"/>
    </row>
    <row r="177" spans="1:26" ht="15.75" customHeight="1">
      <c r="A177" s="391"/>
      <c r="B177" s="391"/>
      <c r="C177" s="391"/>
      <c r="D177" s="391"/>
      <c r="E177" s="391"/>
      <c r="F177" s="391"/>
      <c r="G177" s="391"/>
      <c r="H177" s="391"/>
      <c r="I177" s="391"/>
      <c r="J177" s="391"/>
      <c r="K177" s="391"/>
      <c r="L177" s="391"/>
      <c r="M177" s="391"/>
      <c r="N177" s="391"/>
      <c r="O177" s="391"/>
      <c r="P177" s="391"/>
      <c r="Q177" s="391"/>
      <c r="R177" s="391"/>
      <c r="S177" s="391"/>
      <c r="T177" s="391"/>
      <c r="U177" s="391"/>
      <c r="V177" s="391"/>
      <c r="W177" s="391"/>
      <c r="X177" s="391"/>
      <c r="Y177" s="391"/>
      <c r="Z177" s="391"/>
    </row>
    <row r="178" spans="1:26" ht="15.75" customHeight="1">
      <c r="A178" s="391"/>
      <c r="B178" s="391"/>
      <c r="C178" s="391"/>
      <c r="D178" s="391"/>
      <c r="E178" s="391"/>
      <c r="F178" s="391"/>
      <c r="G178" s="391"/>
      <c r="H178" s="391"/>
      <c r="I178" s="391"/>
      <c r="J178" s="391"/>
      <c r="K178" s="391"/>
      <c r="L178" s="391"/>
      <c r="M178" s="391"/>
      <c r="N178" s="391"/>
      <c r="O178" s="391"/>
      <c r="P178" s="391"/>
      <c r="Q178" s="391"/>
      <c r="R178" s="391"/>
      <c r="S178" s="391"/>
      <c r="T178" s="391"/>
      <c r="U178" s="391"/>
      <c r="V178" s="391"/>
      <c r="W178" s="391"/>
      <c r="X178" s="391"/>
      <c r="Y178" s="391"/>
      <c r="Z178" s="391"/>
    </row>
    <row r="179" spans="1:26" ht="15.75" customHeight="1">
      <c r="A179" s="391"/>
      <c r="B179" s="391"/>
      <c r="C179" s="391"/>
      <c r="D179" s="391"/>
      <c r="E179" s="391"/>
      <c r="F179" s="391"/>
      <c r="G179" s="391"/>
      <c r="H179" s="391"/>
      <c r="I179" s="391"/>
      <c r="J179" s="391"/>
      <c r="K179" s="391"/>
      <c r="L179" s="391"/>
      <c r="M179" s="391"/>
      <c r="N179" s="391"/>
      <c r="O179" s="391"/>
      <c r="P179" s="391"/>
      <c r="Q179" s="391"/>
      <c r="R179" s="391"/>
      <c r="S179" s="391"/>
      <c r="T179" s="391"/>
      <c r="U179" s="391"/>
      <c r="V179" s="391"/>
      <c r="W179" s="391"/>
      <c r="X179" s="391"/>
      <c r="Y179" s="391"/>
      <c r="Z179" s="391"/>
    </row>
    <row r="180" spans="1:26" ht="15.75" customHeight="1">
      <c r="A180" s="391"/>
      <c r="B180" s="391"/>
      <c r="C180" s="391"/>
      <c r="D180" s="391"/>
      <c r="E180" s="391"/>
      <c r="F180" s="391"/>
      <c r="G180" s="391"/>
      <c r="H180" s="391"/>
      <c r="I180" s="391"/>
      <c r="J180" s="391"/>
      <c r="K180" s="391"/>
      <c r="L180" s="391"/>
      <c r="M180" s="391"/>
      <c r="N180" s="391"/>
      <c r="O180" s="391"/>
      <c r="P180" s="391"/>
      <c r="Q180" s="391"/>
      <c r="R180" s="391"/>
      <c r="S180" s="391"/>
      <c r="T180" s="391"/>
      <c r="U180" s="391"/>
      <c r="V180" s="391"/>
      <c r="W180" s="391"/>
      <c r="X180" s="391"/>
      <c r="Y180" s="391"/>
      <c r="Z180" s="391"/>
    </row>
    <row r="181" spans="1:26" ht="15.75" customHeight="1">
      <c r="A181" s="391"/>
      <c r="B181" s="391"/>
      <c r="C181" s="391"/>
      <c r="D181" s="391"/>
      <c r="E181" s="391"/>
      <c r="F181" s="391"/>
      <c r="G181" s="391"/>
      <c r="H181" s="391"/>
      <c r="I181" s="391"/>
      <c r="J181" s="391"/>
      <c r="K181" s="391"/>
      <c r="L181" s="391"/>
      <c r="M181" s="391"/>
      <c r="N181" s="391"/>
      <c r="O181" s="391"/>
      <c r="P181" s="391"/>
      <c r="Q181" s="391"/>
      <c r="R181" s="391"/>
      <c r="S181" s="391"/>
      <c r="T181" s="391"/>
      <c r="U181" s="391"/>
      <c r="V181" s="391"/>
      <c r="W181" s="391"/>
      <c r="X181" s="391"/>
      <c r="Y181" s="391"/>
      <c r="Z181" s="391"/>
    </row>
    <row r="182" spans="1:26" ht="15.75" customHeight="1">
      <c r="A182" s="391"/>
      <c r="B182" s="391"/>
      <c r="C182" s="391"/>
      <c r="D182" s="391"/>
      <c r="E182" s="391"/>
      <c r="F182" s="391"/>
      <c r="G182" s="391"/>
      <c r="H182" s="391"/>
      <c r="I182" s="391"/>
      <c r="J182" s="391"/>
      <c r="K182" s="391"/>
      <c r="L182" s="391"/>
      <c r="M182" s="391"/>
      <c r="N182" s="391"/>
      <c r="O182" s="391"/>
      <c r="P182" s="391"/>
      <c r="Q182" s="391"/>
      <c r="R182" s="391"/>
      <c r="S182" s="391"/>
      <c r="T182" s="391"/>
      <c r="U182" s="391"/>
      <c r="V182" s="391"/>
      <c r="W182" s="391"/>
      <c r="X182" s="391"/>
      <c r="Y182" s="391"/>
      <c r="Z182" s="391"/>
    </row>
    <row r="183" spans="1:26" ht="15.75" customHeight="1">
      <c r="A183" s="391"/>
      <c r="B183" s="391"/>
      <c r="C183" s="391"/>
      <c r="D183" s="391"/>
      <c r="E183" s="391"/>
      <c r="F183" s="391"/>
      <c r="G183" s="391"/>
      <c r="H183" s="391"/>
      <c r="I183" s="391"/>
      <c r="J183" s="391"/>
      <c r="K183" s="391"/>
      <c r="L183" s="391"/>
      <c r="M183" s="391"/>
      <c r="N183" s="391"/>
      <c r="O183" s="391"/>
      <c r="P183" s="391"/>
      <c r="Q183" s="391"/>
      <c r="R183" s="391"/>
      <c r="S183" s="391"/>
      <c r="T183" s="391"/>
      <c r="U183" s="391"/>
      <c r="V183" s="391"/>
      <c r="W183" s="391"/>
      <c r="X183" s="391"/>
      <c r="Y183" s="391"/>
      <c r="Z183" s="391"/>
    </row>
    <row r="184" spans="1:26" ht="15.75" customHeight="1">
      <c r="A184" s="391"/>
      <c r="B184" s="391"/>
      <c r="C184" s="391"/>
      <c r="D184" s="391"/>
      <c r="E184" s="391"/>
      <c r="F184" s="391"/>
      <c r="G184" s="391"/>
      <c r="H184" s="391"/>
      <c r="I184" s="391"/>
      <c r="J184" s="391"/>
      <c r="K184" s="391"/>
      <c r="L184" s="391"/>
      <c r="M184" s="391"/>
      <c r="N184" s="391"/>
      <c r="O184" s="391"/>
      <c r="P184" s="391"/>
      <c r="Q184" s="391"/>
      <c r="R184" s="391"/>
      <c r="S184" s="391"/>
      <c r="T184" s="391"/>
      <c r="U184" s="391"/>
      <c r="V184" s="391"/>
      <c r="W184" s="391"/>
      <c r="X184" s="391"/>
      <c r="Y184" s="391"/>
      <c r="Z184" s="391"/>
    </row>
    <row r="185" spans="1:26" ht="15.75" customHeight="1">
      <c r="A185" s="391"/>
      <c r="B185" s="391"/>
      <c r="C185" s="391"/>
      <c r="D185" s="391"/>
      <c r="E185" s="391"/>
      <c r="F185" s="391"/>
      <c r="G185" s="391"/>
      <c r="H185" s="391"/>
      <c r="I185" s="391"/>
      <c r="J185" s="391"/>
      <c r="K185" s="391"/>
      <c r="L185" s="391"/>
      <c r="M185" s="391"/>
      <c r="N185" s="391"/>
      <c r="O185" s="391"/>
      <c r="P185" s="391"/>
      <c r="Q185" s="391"/>
      <c r="R185" s="391"/>
      <c r="S185" s="391"/>
      <c r="T185" s="391"/>
      <c r="U185" s="391"/>
      <c r="V185" s="391"/>
      <c r="W185" s="391"/>
      <c r="X185" s="391"/>
      <c r="Y185" s="391"/>
      <c r="Z185" s="391"/>
    </row>
    <row r="186" spans="1:26" ht="15.75" customHeight="1">
      <c r="A186" s="391"/>
      <c r="B186" s="391"/>
      <c r="C186" s="391"/>
      <c r="D186" s="391"/>
      <c r="E186" s="391"/>
      <c r="F186" s="391"/>
      <c r="G186" s="391"/>
      <c r="H186" s="391"/>
      <c r="I186" s="391"/>
      <c r="J186" s="391"/>
      <c r="K186" s="391"/>
      <c r="L186" s="391"/>
      <c r="M186" s="391"/>
      <c r="N186" s="391"/>
      <c r="O186" s="391"/>
      <c r="P186" s="391"/>
      <c r="Q186" s="391"/>
      <c r="R186" s="391"/>
      <c r="S186" s="391"/>
      <c r="T186" s="391"/>
      <c r="U186" s="391"/>
      <c r="V186" s="391"/>
      <c r="W186" s="391"/>
      <c r="X186" s="391"/>
      <c r="Y186" s="391"/>
      <c r="Z186" s="391"/>
    </row>
    <row r="187" spans="1:26" ht="15.75" customHeight="1">
      <c r="A187" s="391"/>
      <c r="B187" s="391"/>
      <c r="C187" s="391"/>
      <c r="D187" s="391"/>
      <c r="E187" s="391"/>
      <c r="F187" s="391"/>
      <c r="G187" s="391"/>
      <c r="H187" s="391"/>
      <c r="I187" s="391"/>
      <c r="J187" s="391"/>
      <c r="K187" s="391"/>
      <c r="L187" s="391"/>
      <c r="M187" s="391"/>
      <c r="N187" s="391"/>
      <c r="O187" s="391"/>
      <c r="P187" s="391"/>
      <c r="Q187" s="391"/>
      <c r="R187" s="391"/>
      <c r="S187" s="391"/>
      <c r="T187" s="391"/>
      <c r="U187" s="391"/>
      <c r="V187" s="391"/>
      <c r="W187" s="391"/>
      <c r="X187" s="391"/>
      <c r="Y187" s="391"/>
      <c r="Z187" s="391"/>
    </row>
    <row r="188" spans="1:26" ht="15.75" customHeight="1">
      <c r="A188" s="391"/>
      <c r="B188" s="391"/>
      <c r="C188" s="391"/>
      <c r="D188" s="391"/>
      <c r="E188" s="391"/>
      <c r="F188" s="391"/>
      <c r="G188" s="391"/>
      <c r="H188" s="391"/>
      <c r="I188" s="391"/>
      <c r="J188" s="391"/>
      <c r="K188" s="391"/>
      <c r="L188" s="391"/>
      <c r="M188" s="391"/>
      <c r="N188" s="391"/>
      <c r="O188" s="391"/>
      <c r="P188" s="391"/>
      <c r="Q188" s="391"/>
      <c r="R188" s="391"/>
      <c r="S188" s="391"/>
      <c r="T188" s="391"/>
      <c r="U188" s="391"/>
      <c r="V188" s="391"/>
      <c r="W188" s="391"/>
      <c r="X188" s="391"/>
      <c r="Y188" s="391"/>
      <c r="Z188" s="391"/>
    </row>
    <row r="189" spans="1:26" ht="15.75" customHeight="1">
      <c r="A189" s="391"/>
      <c r="B189" s="391"/>
      <c r="C189" s="391"/>
      <c r="D189" s="391"/>
      <c r="E189" s="391"/>
      <c r="F189" s="391"/>
      <c r="G189" s="391"/>
      <c r="H189" s="391"/>
      <c r="I189" s="391"/>
      <c r="J189" s="391"/>
      <c r="K189" s="391"/>
      <c r="L189" s="391"/>
      <c r="M189" s="391"/>
      <c r="N189" s="391"/>
      <c r="O189" s="391"/>
      <c r="P189" s="391"/>
      <c r="Q189" s="391"/>
      <c r="R189" s="391"/>
      <c r="S189" s="391"/>
      <c r="T189" s="391"/>
      <c r="U189" s="391"/>
      <c r="V189" s="391"/>
      <c r="W189" s="391"/>
      <c r="X189" s="391"/>
      <c r="Y189" s="391"/>
      <c r="Z189" s="391"/>
    </row>
    <row r="190" spans="1:26" ht="15.75" customHeight="1">
      <c r="A190" s="391"/>
      <c r="B190" s="391"/>
      <c r="C190" s="391"/>
      <c r="D190" s="391"/>
      <c r="E190" s="391"/>
      <c r="F190" s="391"/>
      <c r="G190" s="391"/>
      <c r="H190" s="391"/>
      <c r="I190" s="391"/>
      <c r="J190" s="391"/>
      <c r="K190" s="391"/>
      <c r="L190" s="391"/>
      <c r="M190" s="391"/>
      <c r="N190" s="391"/>
      <c r="O190" s="391"/>
      <c r="P190" s="391"/>
      <c r="Q190" s="391"/>
      <c r="R190" s="391"/>
      <c r="S190" s="391"/>
      <c r="T190" s="391"/>
      <c r="U190" s="391"/>
      <c r="V190" s="391"/>
      <c r="W190" s="391"/>
      <c r="X190" s="391"/>
      <c r="Y190" s="391"/>
      <c r="Z190" s="391"/>
    </row>
    <row r="191" spans="1:26" ht="15.75" customHeight="1">
      <c r="A191" s="391"/>
      <c r="B191" s="391"/>
      <c r="C191" s="391"/>
      <c r="D191" s="391"/>
      <c r="E191" s="391"/>
      <c r="F191" s="391"/>
      <c r="G191" s="391"/>
      <c r="H191" s="391"/>
      <c r="I191" s="391"/>
      <c r="J191" s="391"/>
      <c r="K191" s="391"/>
      <c r="L191" s="391"/>
      <c r="M191" s="391"/>
      <c r="N191" s="391"/>
      <c r="O191" s="391"/>
      <c r="P191" s="391"/>
      <c r="Q191" s="391"/>
      <c r="R191" s="391"/>
      <c r="S191" s="391"/>
      <c r="T191" s="391"/>
      <c r="U191" s="391"/>
      <c r="V191" s="391"/>
      <c r="W191" s="391"/>
      <c r="X191" s="391"/>
      <c r="Y191" s="391"/>
      <c r="Z191" s="391"/>
    </row>
    <row r="192" spans="1:26" ht="15.75" customHeight="1">
      <c r="A192" s="391"/>
      <c r="B192" s="391"/>
      <c r="C192" s="391"/>
      <c r="D192" s="391"/>
      <c r="E192" s="391"/>
      <c r="F192" s="391"/>
      <c r="G192" s="391"/>
      <c r="H192" s="391"/>
      <c r="I192" s="391"/>
      <c r="J192" s="391"/>
      <c r="K192" s="391"/>
      <c r="L192" s="391"/>
      <c r="M192" s="391"/>
      <c r="N192" s="391"/>
      <c r="O192" s="391"/>
      <c r="P192" s="391"/>
      <c r="Q192" s="391"/>
      <c r="R192" s="391"/>
      <c r="S192" s="391"/>
      <c r="T192" s="391"/>
      <c r="U192" s="391"/>
      <c r="V192" s="391"/>
      <c r="W192" s="391"/>
      <c r="X192" s="391"/>
      <c r="Y192" s="391"/>
      <c r="Z192" s="391"/>
    </row>
    <row r="193" spans="1:26" ht="15.75" customHeight="1">
      <c r="A193" s="391"/>
      <c r="B193" s="391"/>
      <c r="C193" s="391"/>
      <c r="D193" s="391"/>
      <c r="E193" s="391"/>
      <c r="F193" s="391"/>
      <c r="G193" s="391"/>
      <c r="H193" s="391"/>
      <c r="I193" s="391"/>
      <c r="J193" s="391"/>
      <c r="K193" s="391"/>
      <c r="L193" s="391"/>
      <c r="M193" s="391"/>
      <c r="N193" s="391"/>
      <c r="O193" s="391"/>
      <c r="P193" s="391"/>
      <c r="Q193" s="391"/>
      <c r="R193" s="391"/>
      <c r="S193" s="391"/>
      <c r="T193" s="391"/>
      <c r="U193" s="391"/>
      <c r="V193" s="391"/>
      <c r="W193" s="391"/>
      <c r="X193" s="391"/>
      <c r="Y193" s="391"/>
      <c r="Z193" s="391"/>
    </row>
    <row r="194" spans="1:26" ht="15.75" customHeight="1">
      <c r="A194" s="391"/>
      <c r="B194" s="391"/>
      <c r="C194" s="391"/>
      <c r="D194" s="391"/>
      <c r="E194" s="391"/>
      <c r="F194" s="391"/>
      <c r="G194" s="391"/>
      <c r="H194" s="391"/>
      <c r="I194" s="391"/>
      <c r="J194" s="391"/>
      <c r="K194" s="391"/>
      <c r="L194" s="391"/>
      <c r="M194" s="391"/>
      <c r="N194" s="391"/>
      <c r="O194" s="391"/>
      <c r="P194" s="391"/>
      <c r="Q194" s="391"/>
      <c r="R194" s="391"/>
      <c r="S194" s="391"/>
      <c r="T194" s="391"/>
      <c r="U194" s="391"/>
      <c r="V194" s="391"/>
      <c r="W194" s="391"/>
      <c r="X194" s="391"/>
      <c r="Y194" s="391"/>
      <c r="Z194" s="391"/>
    </row>
    <row r="195" spans="1:26" ht="15.75" customHeight="1">
      <c r="A195" s="391"/>
      <c r="B195" s="391"/>
      <c r="C195" s="391"/>
      <c r="D195" s="391"/>
      <c r="E195" s="391"/>
      <c r="F195" s="391"/>
      <c r="G195" s="391"/>
      <c r="H195" s="391"/>
      <c r="I195" s="391"/>
      <c r="J195" s="391"/>
      <c r="K195" s="391"/>
      <c r="L195" s="391"/>
      <c r="M195" s="391"/>
      <c r="N195" s="391"/>
      <c r="O195" s="391"/>
      <c r="P195" s="391"/>
      <c r="Q195" s="391"/>
      <c r="R195" s="391"/>
      <c r="S195" s="391"/>
      <c r="T195" s="391"/>
      <c r="U195" s="391"/>
      <c r="V195" s="391"/>
      <c r="W195" s="391"/>
      <c r="X195" s="391"/>
      <c r="Y195" s="391"/>
      <c r="Z195" s="391"/>
    </row>
    <row r="196" spans="1:26" ht="15.75" customHeight="1">
      <c r="A196" s="391"/>
      <c r="B196" s="391"/>
      <c r="C196" s="391"/>
      <c r="D196" s="391"/>
      <c r="E196" s="391"/>
      <c r="F196" s="391"/>
      <c r="G196" s="391"/>
      <c r="H196" s="391"/>
      <c r="I196" s="391"/>
      <c r="J196" s="391"/>
      <c r="K196" s="391"/>
      <c r="L196" s="391"/>
      <c r="M196" s="391"/>
      <c r="N196" s="391"/>
      <c r="O196" s="391"/>
      <c r="P196" s="391"/>
      <c r="Q196" s="391"/>
      <c r="R196" s="391"/>
      <c r="S196" s="391"/>
      <c r="T196" s="391"/>
      <c r="U196" s="391"/>
      <c r="V196" s="391"/>
      <c r="W196" s="391"/>
      <c r="X196" s="391"/>
      <c r="Y196" s="391"/>
      <c r="Z196" s="391"/>
    </row>
    <row r="197" spans="1:26" ht="15.75" customHeight="1">
      <c r="A197" s="391"/>
      <c r="B197" s="391"/>
      <c r="C197" s="391"/>
      <c r="D197" s="391"/>
      <c r="E197" s="391"/>
      <c r="F197" s="391"/>
      <c r="G197" s="391"/>
      <c r="H197" s="391"/>
      <c r="I197" s="391"/>
      <c r="J197" s="391"/>
      <c r="K197" s="391"/>
      <c r="L197" s="391"/>
      <c r="M197" s="391"/>
      <c r="N197" s="391"/>
      <c r="O197" s="391"/>
      <c r="P197" s="391"/>
      <c r="Q197" s="391"/>
      <c r="R197" s="391"/>
      <c r="S197" s="391"/>
      <c r="T197" s="391"/>
      <c r="U197" s="391"/>
      <c r="V197" s="391"/>
      <c r="W197" s="391"/>
      <c r="X197" s="391"/>
      <c r="Y197" s="391"/>
      <c r="Z197" s="391"/>
    </row>
    <row r="198" spans="1:26" ht="15.75" customHeight="1">
      <c r="A198" s="391"/>
      <c r="B198" s="391"/>
      <c r="C198" s="391"/>
      <c r="D198" s="391"/>
      <c r="E198" s="391"/>
      <c r="F198" s="391"/>
      <c r="G198" s="391"/>
      <c r="H198" s="391"/>
      <c r="I198" s="391"/>
      <c r="J198" s="391"/>
      <c r="K198" s="391"/>
      <c r="L198" s="391"/>
      <c r="M198" s="391"/>
      <c r="N198" s="391"/>
      <c r="O198" s="391"/>
      <c r="P198" s="391"/>
      <c r="Q198" s="391"/>
      <c r="R198" s="391"/>
      <c r="S198" s="391"/>
      <c r="T198" s="391"/>
      <c r="U198" s="391"/>
      <c r="V198" s="391"/>
      <c r="W198" s="391"/>
      <c r="X198" s="391"/>
      <c r="Y198" s="391"/>
      <c r="Z198" s="391"/>
    </row>
    <row r="199" spans="1:26" ht="15.75" customHeight="1">
      <c r="A199" s="391"/>
      <c r="B199" s="391"/>
      <c r="C199" s="391"/>
      <c r="D199" s="391"/>
      <c r="E199" s="391"/>
      <c r="F199" s="391"/>
      <c r="G199" s="391"/>
      <c r="H199" s="391"/>
      <c r="I199" s="391"/>
      <c r="J199" s="391"/>
      <c r="K199" s="391"/>
      <c r="L199" s="391"/>
      <c r="M199" s="391"/>
      <c r="N199" s="391"/>
      <c r="O199" s="391"/>
      <c r="P199" s="391"/>
      <c r="Q199" s="391"/>
      <c r="R199" s="391"/>
      <c r="S199" s="391"/>
      <c r="T199" s="391"/>
      <c r="U199" s="391"/>
      <c r="V199" s="391"/>
      <c r="W199" s="391"/>
      <c r="X199" s="391"/>
      <c r="Y199" s="391"/>
      <c r="Z199" s="391"/>
    </row>
    <row r="200" spans="1:26" ht="15.75" customHeight="1">
      <c r="A200" s="391"/>
      <c r="B200" s="391"/>
      <c r="C200" s="391"/>
      <c r="D200" s="391"/>
      <c r="E200" s="391"/>
      <c r="F200" s="391"/>
      <c r="G200" s="391"/>
      <c r="H200" s="391"/>
      <c r="I200" s="391"/>
      <c r="J200" s="391"/>
      <c r="K200" s="391"/>
      <c r="L200" s="391"/>
      <c r="M200" s="391"/>
      <c r="N200" s="391"/>
      <c r="O200" s="391"/>
      <c r="P200" s="391"/>
      <c r="Q200" s="391"/>
      <c r="R200" s="391"/>
      <c r="S200" s="391"/>
      <c r="T200" s="391"/>
      <c r="U200" s="391"/>
      <c r="V200" s="391"/>
      <c r="W200" s="391"/>
      <c r="X200" s="391"/>
      <c r="Y200" s="391"/>
      <c r="Z200" s="391"/>
    </row>
    <row r="201" spans="1:26" ht="15.75" customHeight="1">
      <c r="A201" s="391"/>
      <c r="B201" s="391"/>
      <c r="C201" s="391"/>
      <c r="D201" s="391"/>
      <c r="E201" s="391"/>
      <c r="F201" s="391"/>
      <c r="G201" s="391"/>
      <c r="H201" s="391"/>
      <c r="I201" s="391"/>
      <c r="J201" s="391"/>
      <c r="K201" s="391"/>
      <c r="L201" s="391"/>
      <c r="M201" s="391"/>
      <c r="N201" s="391"/>
      <c r="O201" s="391"/>
      <c r="P201" s="391"/>
      <c r="Q201" s="391"/>
      <c r="R201" s="391"/>
      <c r="S201" s="391"/>
      <c r="T201" s="391"/>
      <c r="U201" s="391"/>
      <c r="V201" s="391"/>
      <c r="W201" s="391"/>
      <c r="X201" s="391"/>
      <c r="Y201" s="391"/>
      <c r="Z201" s="391"/>
    </row>
    <row r="202" spans="1:26" ht="15.75" customHeight="1">
      <c r="A202" s="391"/>
      <c r="B202" s="391"/>
      <c r="C202" s="391"/>
      <c r="D202" s="391"/>
      <c r="E202" s="391"/>
      <c r="F202" s="391"/>
      <c r="G202" s="391"/>
      <c r="H202" s="391"/>
      <c r="I202" s="391"/>
      <c r="J202" s="391"/>
      <c r="K202" s="391"/>
      <c r="L202" s="391"/>
      <c r="M202" s="391"/>
      <c r="N202" s="391"/>
      <c r="O202" s="391"/>
      <c r="P202" s="391"/>
      <c r="Q202" s="391"/>
      <c r="R202" s="391"/>
      <c r="S202" s="391"/>
      <c r="T202" s="391"/>
      <c r="U202" s="391"/>
      <c r="V202" s="391"/>
      <c r="W202" s="391"/>
      <c r="X202" s="391"/>
      <c r="Y202" s="391"/>
      <c r="Z202" s="391"/>
    </row>
    <row r="203" spans="1:26" ht="15.75" customHeight="1">
      <c r="A203" s="391"/>
      <c r="B203" s="391"/>
      <c r="C203" s="391"/>
      <c r="D203" s="391"/>
      <c r="E203" s="391"/>
      <c r="F203" s="391"/>
      <c r="G203" s="391"/>
      <c r="H203" s="391"/>
      <c r="I203" s="391"/>
      <c r="J203" s="391"/>
      <c r="K203" s="391"/>
      <c r="L203" s="391"/>
      <c r="M203" s="391"/>
      <c r="N203" s="391"/>
      <c r="O203" s="391"/>
      <c r="P203" s="391"/>
      <c r="Q203" s="391"/>
      <c r="R203" s="391"/>
      <c r="S203" s="391"/>
      <c r="T203" s="391"/>
      <c r="U203" s="391"/>
      <c r="V203" s="391"/>
      <c r="W203" s="391"/>
      <c r="X203" s="391"/>
      <c r="Y203" s="391"/>
      <c r="Z203" s="391"/>
    </row>
    <row r="204" spans="1:26" ht="15.75" customHeight="1">
      <c r="A204" s="391"/>
      <c r="B204" s="391"/>
      <c r="C204" s="391"/>
      <c r="D204" s="391"/>
      <c r="E204" s="391"/>
      <c r="F204" s="391"/>
      <c r="G204" s="391"/>
      <c r="H204" s="391"/>
      <c r="I204" s="391"/>
      <c r="J204" s="391"/>
      <c r="K204" s="391"/>
      <c r="L204" s="391"/>
      <c r="M204" s="391"/>
      <c r="N204" s="391"/>
      <c r="O204" s="391"/>
      <c r="P204" s="391"/>
      <c r="Q204" s="391"/>
      <c r="R204" s="391"/>
      <c r="S204" s="391"/>
      <c r="T204" s="391"/>
      <c r="U204" s="391"/>
      <c r="V204" s="391"/>
      <c r="W204" s="391"/>
      <c r="X204" s="391"/>
      <c r="Y204" s="391"/>
      <c r="Z204" s="391"/>
    </row>
    <row r="205" spans="1:26" ht="15.75" customHeight="1">
      <c r="A205" s="391"/>
      <c r="B205" s="391"/>
      <c r="C205" s="391"/>
      <c r="D205" s="391"/>
      <c r="E205" s="391"/>
      <c r="F205" s="391"/>
      <c r="G205" s="391"/>
      <c r="H205" s="391"/>
      <c r="I205" s="391"/>
      <c r="J205" s="391"/>
      <c r="K205" s="391"/>
      <c r="L205" s="391"/>
      <c r="M205" s="391"/>
      <c r="N205" s="391"/>
      <c r="O205" s="391"/>
      <c r="P205" s="391"/>
      <c r="Q205" s="391"/>
      <c r="R205" s="391"/>
      <c r="S205" s="391"/>
      <c r="T205" s="391"/>
      <c r="U205" s="391"/>
      <c r="V205" s="391"/>
      <c r="W205" s="391"/>
      <c r="X205" s="391"/>
      <c r="Y205" s="391"/>
      <c r="Z205" s="391"/>
    </row>
    <row r="206" spans="1:26" ht="15.75" customHeight="1">
      <c r="A206" s="391"/>
      <c r="B206" s="391"/>
      <c r="C206" s="391"/>
      <c r="D206" s="391"/>
      <c r="E206" s="391"/>
      <c r="F206" s="391"/>
      <c r="G206" s="391"/>
      <c r="H206" s="391"/>
      <c r="I206" s="391"/>
      <c r="J206" s="391"/>
      <c r="K206" s="391"/>
      <c r="L206" s="391"/>
      <c r="M206" s="391"/>
      <c r="N206" s="391"/>
      <c r="O206" s="391"/>
      <c r="P206" s="391"/>
      <c r="Q206" s="391"/>
      <c r="R206" s="391"/>
      <c r="S206" s="391"/>
      <c r="T206" s="391"/>
      <c r="U206" s="391"/>
      <c r="V206" s="391"/>
      <c r="W206" s="391"/>
      <c r="X206" s="391"/>
      <c r="Y206" s="391"/>
      <c r="Z206" s="391"/>
    </row>
    <row r="207" spans="1:26" ht="15.75" customHeight="1">
      <c r="A207" s="391"/>
      <c r="B207" s="391"/>
      <c r="C207" s="391"/>
      <c r="D207" s="391"/>
      <c r="E207" s="391"/>
      <c r="F207" s="391"/>
      <c r="G207" s="391"/>
      <c r="H207" s="391"/>
      <c r="I207" s="391"/>
      <c r="J207" s="391"/>
      <c r="K207" s="391"/>
      <c r="L207" s="391"/>
      <c r="M207" s="391"/>
      <c r="N207" s="391"/>
      <c r="O207" s="391"/>
      <c r="P207" s="391"/>
      <c r="Q207" s="391"/>
      <c r="R207" s="391"/>
      <c r="S207" s="391"/>
      <c r="T207" s="391"/>
      <c r="U207" s="391"/>
      <c r="V207" s="391"/>
      <c r="W207" s="391"/>
      <c r="X207" s="391"/>
      <c r="Y207" s="391"/>
      <c r="Z207" s="391"/>
    </row>
    <row r="208" spans="1:26" ht="15.75" customHeight="1">
      <c r="A208" s="391"/>
      <c r="B208" s="391"/>
      <c r="C208" s="391"/>
      <c r="D208" s="391"/>
      <c r="E208" s="391"/>
      <c r="F208" s="391"/>
      <c r="G208" s="391"/>
      <c r="H208" s="391"/>
      <c r="I208" s="391"/>
      <c r="J208" s="391"/>
      <c r="K208" s="391"/>
      <c r="L208" s="391"/>
      <c r="M208" s="391"/>
      <c r="N208" s="391"/>
      <c r="O208" s="391"/>
      <c r="P208" s="391"/>
      <c r="Q208" s="391"/>
      <c r="R208" s="391"/>
      <c r="S208" s="391"/>
      <c r="T208" s="391"/>
      <c r="U208" s="391"/>
      <c r="V208" s="391"/>
      <c r="W208" s="391"/>
      <c r="X208" s="391"/>
      <c r="Y208" s="391"/>
      <c r="Z208" s="391"/>
    </row>
    <row r="209" spans="1:26" ht="15.75" customHeight="1">
      <c r="A209" s="391"/>
      <c r="B209" s="391"/>
      <c r="C209" s="391"/>
      <c r="D209" s="391"/>
      <c r="E209" s="391"/>
      <c r="F209" s="391"/>
      <c r="G209" s="391"/>
      <c r="H209" s="391"/>
      <c r="I209" s="391"/>
      <c r="J209" s="391"/>
      <c r="K209" s="391"/>
      <c r="L209" s="391"/>
      <c r="M209" s="391"/>
      <c r="N209" s="391"/>
      <c r="O209" s="391"/>
      <c r="P209" s="391"/>
      <c r="Q209" s="391"/>
      <c r="R209" s="391"/>
      <c r="S209" s="391"/>
      <c r="T209" s="391"/>
      <c r="U209" s="391"/>
      <c r="V209" s="391"/>
      <c r="W209" s="391"/>
      <c r="X209" s="391"/>
      <c r="Y209" s="391"/>
      <c r="Z209" s="391"/>
    </row>
    <row r="210" spans="1:26" ht="15.75" customHeight="1">
      <c r="A210" s="391"/>
      <c r="B210" s="391"/>
      <c r="C210" s="391"/>
      <c r="D210" s="391"/>
      <c r="E210" s="391"/>
      <c r="F210" s="391"/>
      <c r="G210" s="391"/>
      <c r="H210" s="391"/>
      <c r="I210" s="391"/>
      <c r="J210" s="391"/>
      <c r="K210" s="391"/>
      <c r="L210" s="391"/>
      <c r="M210" s="391"/>
      <c r="N210" s="391"/>
      <c r="O210" s="391"/>
      <c r="P210" s="391"/>
      <c r="Q210" s="391"/>
      <c r="R210" s="391"/>
      <c r="S210" s="391"/>
      <c r="T210" s="391"/>
      <c r="U210" s="391"/>
      <c r="V210" s="391"/>
      <c r="W210" s="391"/>
      <c r="X210" s="391"/>
      <c r="Y210" s="391"/>
      <c r="Z210" s="391"/>
    </row>
    <row r="211" spans="1:26" ht="15.75" customHeight="1">
      <c r="A211" s="391"/>
      <c r="B211" s="391"/>
      <c r="C211" s="391"/>
      <c r="D211" s="391"/>
      <c r="E211" s="391"/>
      <c r="F211" s="391"/>
      <c r="G211" s="391"/>
      <c r="H211" s="391"/>
      <c r="I211" s="391"/>
      <c r="J211" s="391"/>
      <c r="K211" s="391"/>
      <c r="L211" s="391"/>
      <c r="M211" s="391"/>
      <c r="N211" s="391"/>
      <c r="O211" s="391"/>
      <c r="P211" s="391"/>
      <c r="Q211" s="391"/>
      <c r="R211" s="391"/>
      <c r="S211" s="391"/>
      <c r="T211" s="391"/>
      <c r="U211" s="391"/>
      <c r="V211" s="391"/>
      <c r="W211" s="391"/>
      <c r="X211" s="391"/>
      <c r="Y211" s="391"/>
      <c r="Z211" s="391"/>
    </row>
    <row r="212" spans="1:26" ht="15.75" customHeight="1">
      <c r="A212" s="391"/>
      <c r="B212" s="391"/>
      <c r="C212" s="391"/>
      <c r="D212" s="391"/>
      <c r="E212" s="391"/>
      <c r="F212" s="391"/>
      <c r="G212" s="391"/>
      <c r="H212" s="391"/>
      <c r="I212" s="391"/>
      <c r="J212" s="391"/>
      <c r="K212" s="391"/>
      <c r="L212" s="391"/>
      <c r="M212" s="391"/>
      <c r="N212" s="391"/>
      <c r="O212" s="391"/>
      <c r="P212" s="391"/>
      <c r="Q212" s="391"/>
      <c r="R212" s="391"/>
      <c r="S212" s="391"/>
      <c r="T212" s="391"/>
      <c r="U212" s="391"/>
      <c r="V212" s="391"/>
      <c r="W212" s="391"/>
      <c r="X212" s="391"/>
      <c r="Y212" s="391"/>
      <c r="Z212" s="391"/>
    </row>
    <row r="213" spans="1:26" ht="15.75" customHeight="1">
      <c r="A213" s="391"/>
      <c r="B213" s="391"/>
      <c r="C213" s="391"/>
      <c r="D213" s="391"/>
      <c r="E213" s="391"/>
      <c r="F213" s="391"/>
      <c r="G213" s="391"/>
      <c r="H213" s="391"/>
      <c r="I213" s="391"/>
      <c r="J213" s="391"/>
      <c r="K213" s="391"/>
      <c r="L213" s="391"/>
      <c r="M213" s="391"/>
      <c r="N213" s="391"/>
      <c r="O213" s="391"/>
      <c r="P213" s="391"/>
      <c r="Q213" s="391"/>
      <c r="R213" s="391"/>
      <c r="S213" s="391"/>
      <c r="T213" s="391"/>
      <c r="U213" s="391"/>
      <c r="V213" s="391"/>
      <c r="W213" s="391"/>
      <c r="X213" s="391"/>
      <c r="Y213" s="391"/>
      <c r="Z213" s="391"/>
    </row>
    <row r="214" spans="1:26" ht="15.75" customHeight="1">
      <c r="A214" s="391"/>
      <c r="B214" s="391"/>
      <c r="C214" s="391"/>
      <c r="D214" s="391"/>
      <c r="E214" s="391"/>
      <c r="F214" s="391"/>
      <c r="G214" s="391"/>
      <c r="H214" s="391"/>
      <c r="I214" s="391"/>
      <c r="J214" s="391"/>
      <c r="K214" s="391"/>
      <c r="L214" s="391"/>
      <c r="M214" s="391"/>
      <c r="N214" s="391"/>
      <c r="O214" s="391"/>
      <c r="P214" s="391"/>
      <c r="Q214" s="391"/>
      <c r="R214" s="391"/>
      <c r="S214" s="391"/>
      <c r="T214" s="391"/>
      <c r="U214" s="391"/>
      <c r="V214" s="391"/>
      <c r="W214" s="391"/>
      <c r="X214" s="391"/>
      <c r="Y214" s="391"/>
      <c r="Z214" s="391"/>
    </row>
    <row r="215" spans="1:26" ht="15.75" customHeight="1">
      <c r="A215" s="391"/>
      <c r="B215" s="391"/>
      <c r="C215" s="391"/>
      <c r="D215" s="391"/>
      <c r="E215" s="391"/>
      <c r="F215" s="391"/>
      <c r="G215" s="391"/>
      <c r="H215" s="391"/>
      <c r="I215" s="391"/>
      <c r="J215" s="391"/>
      <c r="K215" s="391"/>
      <c r="L215" s="391"/>
      <c r="M215" s="391"/>
      <c r="N215" s="391"/>
      <c r="O215" s="391"/>
      <c r="P215" s="391"/>
      <c r="Q215" s="391"/>
      <c r="R215" s="391"/>
      <c r="S215" s="391"/>
      <c r="T215" s="391"/>
      <c r="U215" s="391"/>
      <c r="V215" s="391"/>
      <c r="W215" s="391"/>
      <c r="X215" s="391"/>
      <c r="Y215" s="391"/>
      <c r="Z215" s="391"/>
    </row>
    <row r="216" spans="1:26" ht="15.75" customHeight="1">
      <c r="A216" s="391"/>
      <c r="B216" s="391"/>
      <c r="C216" s="391"/>
      <c r="D216" s="391"/>
      <c r="E216" s="391"/>
      <c r="F216" s="391"/>
      <c r="G216" s="391"/>
      <c r="H216" s="391"/>
      <c r="I216" s="391"/>
      <c r="J216" s="391"/>
      <c r="K216" s="391"/>
      <c r="L216" s="391"/>
      <c r="M216" s="391"/>
      <c r="N216" s="391"/>
      <c r="O216" s="391"/>
      <c r="P216" s="391"/>
      <c r="Q216" s="391"/>
      <c r="R216" s="391"/>
      <c r="S216" s="391"/>
      <c r="T216" s="391"/>
      <c r="U216" s="391"/>
      <c r="V216" s="391"/>
      <c r="W216" s="391"/>
      <c r="X216" s="391"/>
      <c r="Y216" s="391"/>
      <c r="Z216" s="391"/>
    </row>
    <row r="217" spans="1:26" ht="15.75" customHeight="1">
      <c r="A217" s="391"/>
      <c r="B217" s="391"/>
      <c r="C217" s="391"/>
      <c r="D217" s="391"/>
      <c r="E217" s="391"/>
      <c r="F217" s="391"/>
      <c r="G217" s="391"/>
      <c r="H217" s="391"/>
      <c r="I217" s="391"/>
      <c r="J217" s="391"/>
      <c r="K217" s="391"/>
      <c r="L217" s="391"/>
      <c r="M217" s="391"/>
      <c r="N217" s="391"/>
      <c r="O217" s="391"/>
      <c r="P217" s="391"/>
      <c r="Q217" s="391"/>
      <c r="R217" s="391"/>
      <c r="S217" s="391"/>
      <c r="T217" s="391"/>
      <c r="U217" s="391"/>
      <c r="V217" s="391"/>
      <c r="W217" s="391"/>
      <c r="X217" s="391"/>
      <c r="Y217" s="391"/>
      <c r="Z217" s="391"/>
    </row>
    <row r="218" spans="1:26" ht="15.75" customHeight="1">
      <c r="A218" s="391"/>
      <c r="B218" s="391"/>
      <c r="C218" s="391"/>
      <c r="D218" s="391"/>
      <c r="E218" s="391"/>
      <c r="F218" s="391"/>
      <c r="G218" s="391"/>
      <c r="H218" s="391"/>
      <c r="I218" s="391"/>
      <c r="J218" s="391"/>
      <c r="K218" s="391"/>
      <c r="L218" s="391"/>
      <c r="M218" s="391"/>
      <c r="N218" s="391"/>
      <c r="O218" s="391"/>
      <c r="P218" s="391"/>
      <c r="Q218" s="391"/>
      <c r="R218" s="391"/>
      <c r="S218" s="391"/>
      <c r="T218" s="391"/>
      <c r="U218" s="391"/>
      <c r="V218" s="391"/>
      <c r="W218" s="391"/>
      <c r="X218" s="391"/>
      <c r="Y218" s="391"/>
      <c r="Z218" s="391"/>
    </row>
    <row r="219" spans="1:26" ht="15.75" customHeight="1">
      <c r="A219" s="391"/>
      <c r="B219" s="391"/>
      <c r="C219" s="391"/>
      <c r="D219" s="391"/>
      <c r="E219" s="391"/>
      <c r="F219" s="391"/>
      <c r="G219" s="391"/>
      <c r="H219" s="391"/>
      <c r="I219" s="391"/>
      <c r="J219" s="391"/>
      <c r="K219" s="391"/>
      <c r="L219" s="391"/>
      <c r="M219" s="391"/>
      <c r="N219" s="391"/>
      <c r="O219" s="391"/>
      <c r="P219" s="391"/>
      <c r="Q219" s="391"/>
      <c r="R219" s="391"/>
      <c r="S219" s="391"/>
      <c r="T219" s="391"/>
      <c r="U219" s="391"/>
      <c r="V219" s="391"/>
      <c r="W219" s="391"/>
      <c r="X219" s="391"/>
      <c r="Y219" s="391"/>
      <c r="Z219" s="391"/>
    </row>
    <row r="220" spans="1:26" ht="15.75" customHeight="1">
      <c r="A220" s="391"/>
      <c r="B220" s="391"/>
      <c r="C220" s="391"/>
      <c r="D220" s="391"/>
      <c r="E220" s="391"/>
      <c r="F220" s="391"/>
      <c r="G220" s="391"/>
      <c r="H220" s="391"/>
      <c r="I220" s="391"/>
      <c r="J220" s="391"/>
      <c r="K220" s="391"/>
      <c r="L220" s="391"/>
      <c r="M220" s="391"/>
      <c r="N220" s="391"/>
      <c r="O220" s="391"/>
      <c r="P220" s="391"/>
      <c r="Q220" s="391"/>
      <c r="R220" s="391"/>
      <c r="S220" s="391"/>
      <c r="T220" s="391"/>
      <c r="U220" s="391"/>
      <c r="V220" s="391"/>
      <c r="W220" s="391"/>
      <c r="X220" s="391"/>
      <c r="Y220" s="391"/>
      <c r="Z220" s="391"/>
    </row>
    <row r="221" spans="1:26" ht="15.75" customHeight="1">
      <c r="A221" s="391"/>
      <c r="B221" s="391"/>
      <c r="C221" s="391"/>
      <c r="D221" s="391"/>
      <c r="E221" s="391"/>
      <c r="F221" s="391"/>
      <c r="G221" s="391"/>
      <c r="H221" s="391"/>
      <c r="I221" s="391"/>
      <c r="J221" s="391"/>
      <c r="K221" s="391"/>
      <c r="L221" s="391"/>
      <c r="M221" s="391"/>
      <c r="N221" s="391"/>
      <c r="O221" s="391"/>
      <c r="P221" s="391"/>
      <c r="Q221" s="391"/>
      <c r="R221" s="391"/>
      <c r="S221" s="391"/>
      <c r="T221" s="391"/>
      <c r="U221" s="391"/>
      <c r="V221" s="391"/>
      <c r="W221" s="391"/>
      <c r="X221" s="391"/>
      <c r="Y221" s="391"/>
      <c r="Z221" s="391"/>
    </row>
    <row r="222" spans="1:26" ht="15.75" customHeight="1">
      <c r="A222" s="391"/>
      <c r="B222" s="391"/>
      <c r="C222" s="391"/>
      <c r="D222" s="391"/>
      <c r="E222" s="391"/>
      <c r="F222" s="391"/>
      <c r="G222" s="391"/>
      <c r="H222" s="391"/>
      <c r="I222" s="391"/>
      <c r="J222" s="391"/>
      <c r="K222" s="391"/>
      <c r="L222" s="391"/>
      <c r="M222" s="391"/>
      <c r="N222" s="391"/>
      <c r="O222" s="391"/>
      <c r="P222" s="391"/>
      <c r="Q222" s="391"/>
      <c r="R222" s="391"/>
      <c r="S222" s="391"/>
      <c r="T222" s="391"/>
      <c r="U222" s="391"/>
      <c r="V222" s="391"/>
      <c r="W222" s="391"/>
      <c r="X222" s="391"/>
      <c r="Y222" s="391"/>
      <c r="Z222" s="391"/>
    </row>
    <row r="223" spans="1:26" ht="15.75" customHeight="1">
      <c r="A223" s="391"/>
      <c r="B223" s="391"/>
      <c r="C223" s="391"/>
      <c r="D223" s="391"/>
      <c r="E223" s="391"/>
      <c r="F223" s="391"/>
      <c r="G223" s="391"/>
      <c r="H223" s="391"/>
      <c r="I223" s="391"/>
      <c r="J223" s="391"/>
      <c r="K223" s="391"/>
      <c r="L223" s="391"/>
      <c r="M223" s="391"/>
      <c r="N223" s="391"/>
      <c r="O223" s="391"/>
      <c r="P223" s="391"/>
      <c r="Q223" s="391"/>
      <c r="R223" s="391"/>
      <c r="S223" s="391"/>
      <c r="T223" s="391"/>
      <c r="U223" s="391"/>
      <c r="V223" s="391"/>
      <c r="W223" s="391"/>
      <c r="X223" s="391"/>
      <c r="Y223" s="391"/>
      <c r="Z223" s="391"/>
    </row>
    <row r="224" spans="1:26" ht="15.75" customHeight="1">
      <c r="A224" s="391"/>
      <c r="B224" s="391"/>
      <c r="C224" s="391"/>
      <c r="D224" s="391"/>
      <c r="E224" s="391"/>
      <c r="F224" s="391"/>
      <c r="G224" s="391"/>
      <c r="H224" s="391"/>
      <c r="I224" s="391"/>
      <c r="J224" s="391"/>
      <c r="K224" s="391"/>
      <c r="L224" s="391"/>
      <c r="M224" s="391"/>
      <c r="N224" s="391"/>
      <c r="O224" s="391"/>
      <c r="P224" s="391"/>
      <c r="Q224" s="391"/>
      <c r="R224" s="391"/>
      <c r="S224" s="391"/>
      <c r="T224" s="391"/>
      <c r="U224" s="391"/>
      <c r="V224" s="391"/>
      <c r="W224" s="391"/>
      <c r="X224" s="391"/>
      <c r="Y224" s="391"/>
      <c r="Z224" s="391"/>
    </row>
    <row r="225" spans="1:26" ht="15.75" customHeight="1">
      <c r="A225" s="391"/>
      <c r="B225" s="391"/>
      <c r="C225" s="391"/>
      <c r="D225" s="391"/>
      <c r="E225" s="391"/>
      <c r="F225" s="391"/>
      <c r="G225" s="391"/>
      <c r="H225" s="391"/>
      <c r="I225" s="391"/>
      <c r="J225" s="391"/>
      <c r="K225" s="391"/>
      <c r="L225" s="391"/>
      <c r="M225" s="391"/>
      <c r="N225" s="391"/>
      <c r="O225" s="391"/>
      <c r="P225" s="391"/>
      <c r="Q225" s="391"/>
      <c r="R225" s="391"/>
      <c r="S225" s="391"/>
      <c r="T225" s="391"/>
      <c r="U225" s="391"/>
      <c r="V225" s="391"/>
      <c r="W225" s="391"/>
      <c r="X225" s="391"/>
      <c r="Y225" s="391"/>
      <c r="Z225" s="391"/>
    </row>
    <row r="226" spans="1:26" ht="15.75" customHeight="1">
      <c r="A226" s="391"/>
      <c r="B226" s="391"/>
      <c r="C226" s="391"/>
      <c r="D226" s="391"/>
      <c r="E226" s="391"/>
      <c r="F226" s="391"/>
      <c r="G226" s="391"/>
      <c r="H226" s="391"/>
      <c r="I226" s="391"/>
      <c r="J226" s="391"/>
      <c r="K226" s="391"/>
      <c r="L226" s="391"/>
      <c r="M226" s="391"/>
      <c r="N226" s="391"/>
      <c r="O226" s="391"/>
      <c r="P226" s="391"/>
      <c r="Q226" s="391"/>
      <c r="R226" s="391"/>
      <c r="S226" s="391"/>
      <c r="T226" s="391"/>
      <c r="U226" s="391"/>
      <c r="V226" s="391"/>
      <c r="W226" s="391"/>
      <c r="X226" s="391"/>
      <c r="Y226" s="391"/>
      <c r="Z226" s="391"/>
    </row>
    <row r="227" spans="1:26" ht="15.75" customHeight="1">
      <c r="A227" s="391"/>
      <c r="B227" s="391"/>
      <c r="C227" s="391"/>
      <c r="D227" s="391"/>
      <c r="E227" s="391"/>
      <c r="F227" s="391"/>
      <c r="G227" s="391"/>
      <c r="H227" s="391"/>
      <c r="I227" s="391"/>
      <c r="J227" s="391"/>
      <c r="K227" s="391"/>
      <c r="L227" s="391"/>
      <c r="M227" s="391"/>
      <c r="N227" s="391"/>
      <c r="O227" s="391"/>
      <c r="P227" s="391"/>
      <c r="Q227" s="391"/>
      <c r="R227" s="391"/>
      <c r="S227" s="391"/>
      <c r="T227" s="391"/>
      <c r="U227" s="391"/>
      <c r="V227" s="391"/>
      <c r="W227" s="391"/>
      <c r="X227" s="391"/>
      <c r="Y227" s="391"/>
      <c r="Z227" s="391"/>
    </row>
    <row r="228" spans="1:26" ht="15.75" customHeight="1">
      <c r="A228" s="391"/>
      <c r="B228" s="391"/>
      <c r="C228" s="391"/>
      <c r="D228" s="391"/>
      <c r="E228" s="391"/>
      <c r="F228" s="391"/>
      <c r="G228" s="391"/>
      <c r="H228" s="391"/>
      <c r="I228" s="391"/>
      <c r="J228" s="391"/>
      <c r="K228" s="391"/>
      <c r="L228" s="391"/>
      <c r="M228" s="391"/>
      <c r="N228" s="391"/>
      <c r="O228" s="391"/>
      <c r="P228" s="391"/>
      <c r="Q228" s="391"/>
      <c r="R228" s="391"/>
      <c r="S228" s="391"/>
      <c r="T228" s="391"/>
      <c r="U228" s="391"/>
      <c r="V228" s="391"/>
      <c r="W228" s="391"/>
      <c r="X228" s="391"/>
      <c r="Y228" s="391"/>
      <c r="Z228" s="391"/>
    </row>
    <row r="229" spans="1:26" ht="15.75" customHeight="1">
      <c r="A229" s="391"/>
      <c r="B229" s="391"/>
      <c r="C229" s="391"/>
      <c r="D229" s="391"/>
      <c r="E229" s="391"/>
      <c r="F229" s="391"/>
      <c r="G229" s="391"/>
      <c r="H229" s="391"/>
      <c r="I229" s="391"/>
      <c r="J229" s="391"/>
      <c r="K229" s="391"/>
      <c r="L229" s="391"/>
      <c r="M229" s="391"/>
      <c r="N229" s="391"/>
      <c r="O229" s="391"/>
      <c r="P229" s="391"/>
      <c r="Q229" s="391"/>
      <c r="R229" s="391"/>
      <c r="S229" s="391"/>
      <c r="T229" s="391"/>
      <c r="U229" s="391"/>
      <c r="V229" s="391"/>
      <c r="W229" s="391"/>
      <c r="X229" s="391"/>
      <c r="Y229" s="391"/>
      <c r="Z229" s="391"/>
    </row>
    <row r="230" spans="1:26" ht="15.75" customHeight="1">
      <c r="A230" s="391"/>
      <c r="B230" s="391"/>
      <c r="C230" s="391"/>
      <c r="D230" s="391"/>
      <c r="E230" s="391"/>
      <c r="F230" s="391"/>
      <c r="G230" s="391"/>
      <c r="H230" s="391"/>
      <c r="I230" s="391"/>
      <c r="J230" s="391"/>
      <c r="K230" s="391"/>
      <c r="L230" s="391"/>
      <c r="M230" s="391"/>
      <c r="N230" s="391"/>
      <c r="O230" s="391"/>
      <c r="P230" s="391"/>
      <c r="Q230" s="391"/>
      <c r="R230" s="391"/>
      <c r="S230" s="391"/>
      <c r="T230" s="391"/>
      <c r="U230" s="391"/>
      <c r="V230" s="391"/>
      <c r="W230" s="391"/>
      <c r="X230" s="391"/>
      <c r="Y230" s="391"/>
      <c r="Z230" s="391"/>
    </row>
    <row r="231" spans="1:26" ht="15.75" customHeight="1">
      <c r="A231" s="391"/>
      <c r="B231" s="391"/>
      <c r="C231" s="391"/>
      <c r="D231" s="391"/>
      <c r="E231" s="391"/>
      <c r="F231" s="391"/>
      <c r="G231" s="391"/>
      <c r="H231" s="391"/>
      <c r="I231" s="391"/>
      <c r="J231" s="391"/>
      <c r="K231" s="391"/>
      <c r="L231" s="391"/>
      <c r="M231" s="391"/>
      <c r="N231" s="391"/>
      <c r="O231" s="391"/>
      <c r="P231" s="391"/>
      <c r="Q231" s="391"/>
      <c r="R231" s="391"/>
      <c r="S231" s="391"/>
      <c r="T231" s="391"/>
      <c r="U231" s="391"/>
      <c r="V231" s="391"/>
      <c r="W231" s="391"/>
      <c r="X231" s="391"/>
      <c r="Y231" s="391"/>
      <c r="Z231" s="391"/>
    </row>
    <row r="232" spans="1:26" ht="15.75" customHeight="1">
      <c r="A232" s="391"/>
      <c r="B232" s="391"/>
      <c r="C232" s="391"/>
      <c r="D232" s="391"/>
      <c r="E232" s="391"/>
      <c r="F232" s="391"/>
      <c r="G232" s="391"/>
      <c r="H232" s="391"/>
      <c r="I232" s="391"/>
      <c r="J232" s="391"/>
      <c r="K232" s="391"/>
      <c r="L232" s="391"/>
      <c r="M232" s="391"/>
      <c r="N232" s="391"/>
      <c r="O232" s="391"/>
      <c r="P232" s="391"/>
      <c r="Q232" s="391"/>
      <c r="R232" s="391"/>
      <c r="S232" s="391"/>
      <c r="T232" s="391"/>
      <c r="U232" s="391"/>
      <c r="V232" s="391"/>
      <c r="W232" s="391"/>
      <c r="X232" s="391"/>
      <c r="Y232" s="391"/>
      <c r="Z232" s="391"/>
    </row>
    <row r="233" spans="1:26" ht="15.75" customHeight="1">
      <c r="A233" s="391"/>
      <c r="B233" s="391"/>
      <c r="C233" s="391"/>
      <c r="D233" s="391"/>
      <c r="E233" s="391"/>
      <c r="F233" s="391"/>
      <c r="G233" s="391"/>
      <c r="H233" s="391"/>
      <c r="I233" s="391"/>
      <c r="J233" s="391"/>
      <c r="K233" s="391"/>
      <c r="L233" s="391"/>
      <c r="M233" s="391"/>
      <c r="N233" s="391"/>
      <c r="O233" s="391"/>
      <c r="P233" s="391"/>
      <c r="Q233" s="391"/>
      <c r="R233" s="391"/>
      <c r="S233" s="391"/>
      <c r="T233" s="391"/>
      <c r="U233" s="391"/>
      <c r="V233" s="391"/>
      <c r="W233" s="391"/>
      <c r="X233" s="391"/>
      <c r="Y233" s="391"/>
      <c r="Z233" s="391"/>
    </row>
    <row r="234" spans="1:26" ht="15.75" customHeight="1">
      <c r="A234" s="391"/>
      <c r="B234" s="391"/>
      <c r="C234" s="391"/>
      <c r="D234" s="391"/>
      <c r="E234" s="391"/>
      <c r="F234" s="391"/>
      <c r="G234" s="391"/>
      <c r="H234" s="391"/>
      <c r="I234" s="391"/>
      <c r="J234" s="391"/>
      <c r="K234" s="391"/>
      <c r="L234" s="391"/>
      <c r="M234" s="391"/>
      <c r="N234" s="391"/>
      <c r="O234" s="391"/>
      <c r="P234" s="391"/>
      <c r="Q234" s="391"/>
      <c r="R234" s="391"/>
      <c r="S234" s="391"/>
      <c r="T234" s="391"/>
      <c r="U234" s="391"/>
      <c r="V234" s="391"/>
      <c r="W234" s="391"/>
      <c r="X234" s="391"/>
      <c r="Y234" s="391"/>
      <c r="Z234" s="391"/>
    </row>
    <row r="235" spans="1:26" ht="15.75" customHeight="1">
      <c r="A235" s="391"/>
      <c r="B235" s="391"/>
      <c r="C235" s="391"/>
      <c r="D235" s="391"/>
      <c r="E235" s="391"/>
      <c r="F235" s="391"/>
      <c r="G235" s="391"/>
      <c r="H235" s="391"/>
      <c r="I235" s="391"/>
      <c r="J235" s="391"/>
      <c r="K235" s="391"/>
      <c r="L235" s="391"/>
      <c r="M235" s="391"/>
      <c r="N235" s="391"/>
      <c r="O235" s="391"/>
      <c r="P235" s="391"/>
      <c r="Q235" s="391"/>
      <c r="R235" s="391"/>
      <c r="S235" s="391"/>
      <c r="T235" s="391"/>
      <c r="U235" s="391"/>
      <c r="V235" s="391"/>
      <c r="W235" s="391"/>
      <c r="X235" s="391"/>
      <c r="Y235" s="391"/>
      <c r="Z235" s="391"/>
    </row>
    <row r="236" spans="1:26" ht="15.75" customHeight="1">
      <c r="A236" s="391"/>
      <c r="B236" s="391"/>
      <c r="C236" s="391"/>
      <c r="D236" s="391"/>
      <c r="E236" s="391"/>
      <c r="F236" s="391"/>
      <c r="G236" s="391"/>
      <c r="H236" s="391"/>
      <c r="I236" s="391"/>
      <c r="J236" s="391"/>
      <c r="K236" s="391"/>
      <c r="L236" s="391"/>
      <c r="M236" s="391"/>
      <c r="N236" s="391"/>
      <c r="O236" s="391"/>
      <c r="P236" s="391"/>
      <c r="Q236" s="391"/>
      <c r="R236" s="391"/>
      <c r="S236" s="391"/>
      <c r="T236" s="391"/>
      <c r="U236" s="391"/>
      <c r="V236" s="391"/>
      <c r="W236" s="391"/>
      <c r="X236" s="391"/>
      <c r="Y236" s="391"/>
      <c r="Z236" s="391"/>
    </row>
    <row r="237" spans="1:26" ht="15.75" customHeight="1">
      <c r="A237" s="391"/>
      <c r="B237" s="391"/>
      <c r="C237" s="391"/>
      <c r="D237" s="391"/>
      <c r="E237" s="391"/>
      <c r="F237" s="391"/>
      <c r="G237" s="391"/>
      <c r="H237" s="391"/>
      <c r="I237" s="391"/>
      <c r="J237" s="391"/>
      <c r="K237" s="391"/>
      <c r="L237" s="391"/>
      <c r="M237" s="391"/>
      <c r="N237" s="391"/>
      <c r="O237" s="391"/>
      <c r="P237" s="391"/>
      <c r="Q237" s="391"/>
      <c r="R237" s="391"/>
      <c r="S237" s="391"/>
      <c r="T237" s="391"/>
      <c r="U237" s="391"/>
      <c r="V237" s="391"/>
      <c r="W237" s="391"/>
      <c r="X237" s="391"/>
      <c r="Y237" s="391"/>
      <c r="Z237" s="391"/>
    </row>
    <row r="238" spans="1:26" ht="15.75" customHeight="1">
      <c r="A238" s="391"/>
      <c r="B238" s="391"/>
      <c r="C238" s="391"/>
      <c r="D238" s="391"/>
      <c r="E238" s="391"/>
      <c r="F238" s="391"/>
      <c r="G238" s="391"/>
      <c r="H238" s="391"/>
      <c r="I238" s="391"/>
      <c r="J238" s="391"/>
      <c r="K238" s="391"/>
      <c r="L238" s="391"/>
      <c r="M238" s="391"/>
      <c r="N238" s="391"/>
      <c r="O238" s="391"/>
      <c r="P238" s="391"/>
      <c r="Q238" s="391"/>
      <c r="R238" s="391"/>
      <c r="S238" s="391"/>
      <c r="T238" s="391"/>
      <c r="U238" s="391"/>
      <c r="V238" s="391"/>
      <c r="W238" s="391"/>
      <c r="X238" s="391"/>
      <c r="Y238" s="391"/>
      <c r="Z238" s="391"/>
    </row>
    <row r="239" spans="1:26" ht="15.75" customHeight="1">
      <c r="A239" s="391"/>
      <c r="B239" s="391"/>
      <c r="C239" s="391"/>
      <c r="D239" s="391"/>
      <c r="E239" s="391"/>
      <c r="F239" s="391"/>
      <c r="G239" s="391"/>
      <c r="H239" s="391"/>
      <c r="I239" s="391"/>
      <c r="J239" s="391"/>
      <c r="K239" s="391"/>
      <c r="L239" s="391"/>
      <c r="M239" s="391"/>
      <c r="N239" s="391"/>
      <c r="O239" s="391"/>
      <c r="P239" s="391"/>
      <c r="Q239" s="391"/>
      <c r="R239" s="391"/>
      <c r="S239" s="391"/>
      <c r="T239" s="391"/>
      <c r="U239" s="391"/>
      <c r="V239" s="391"/>
      <c r="W239" s="391"/>
      <c r="X239" s="391"/>
      <c r="Y239" s="391"/>
      <c r="Z239" s="391"/>
    </row>
    <row r="240" spans="1:26" ht="15.75" customHeight="1">
      <c r="A240" s="391"/>
      <c r="B240" s="391"/>
      <c r="C240" s="391"/>
      <c r="D240" s="391"/>
      <c r="E240" s="391"/>
      <c r="F240" s="391"/>
      <c r="G240" s="391"/>
      <c r="H240" s="391"/>
      <c r="I240" s="391"/>
      <c r="J240" s="391"/>
      <c r="K240" s="391"/>
      <c r="L240" s="391"/>
      <c r="M240" s="391"/>
      <c r="N240" s="391"/>
      <c r="O240" s="391"/>
      <c r="P240" s="391"/>
      <c r="Q240" s="391"/>
      <c r="R240" s="391"/>
      <c r="S240" s="391"/>
      <c r="T240" s="391"/>
      <c r="U240" s="391"/>
      <c r="V240" s="391"/>
      <c r="W240" s="391"/>
      <c r="X240" s="391"/>
      <c r="Y240" s="391"/>
      <c r="Z240" s="391"/>
    </row>
    <row r="241" spans="1:26" ht="15.75" customHeight="1">
      <c r="A241" s="391"/>
      <c r="B241" s="391"/>
      <c r="C241" s="391"/>
      <c r="D241" s="391"/>
      <c r="E241" s="391"/>
      <c r="F241" s="391"/>
      <c r="G241" s="391"/>
      <c r="H241" s="391"/>
      <c r="I241" s="391"/>
      <c r="J241" s="391"/>
      <c r="K241" s="391"/>
      <c r="L241" s="391"/>
      <c r="M241" s="391"/>
      <c r="N241" s="391"/>
      <c r="O241" s="391"/>
      <c r="P241" s="391"/>
      <c r="Q241" s="391"/>
      <c r="R241" s="391"/>
      <c r="S241" s="391"/>
      <c r="T241" s="391"/>
      <c r="U241" s="391"/>
      <c r="V241" s="391"/>
      <c r="W241" s="391"/>
      <c r="X241" s="391"/>
      <c r="Y241" s="391"/>
      <c r="Z241" s="391"/>
    </row>
    <row r="242" spans="1:26" ht="15.75" customHeight="1">
      <c r="A242" s="391"/>
      <c r="B242" s="391"/>
      <c r="C242" s="391"/>
      <c r="D242" s="391"/>
      <c r="E242" s="391"/>
      <c r="F242" s="391"/>
      <c r="G242" s="391"/>
      <c r="H242" s="391"/>
      <c r="I242" s="391"/>
      <c r="J242" s="391"/>
      <c r="K242" s="391"/>
      <c r="L242" s="391"/>
      <c r="M242" s="391"/>
      <c r="N242" s="391"/>
      <c r="O242" s="391"/>
      <c r="P242" s="391"/>
      <c r="Q242" s="391"/>
      <c r="R242" s="391"/>
      <c r="S242" s="391"/>
      <c r="T242" s="391"/>
      <c r="U242" s="391"/>
      <c r="V242" s="391"/>
      <c r="W242" s="391"/>
      <c r="X242" s="391"/>
      <c r="Y242" s="391"/>
      <c r="Z242" s="391"/>
    </row>
    <row r="243" spans="1:26" ht="15.75" customHeight="1">
      <c r="A243" s="391"/>
      <c r="B243" s="391"/>
      <c r="C243" s="391"/>
      <c r="D243" s="391"/>
      <c r="E243" s="391"/>
      <c r="F243" s="391"/>
      <c r="G243" s="391"/>
      <c r="H243" s="391"/>
      <c r="I243" s="391"/>
      <c r="J243" s="391"/>
      <c r="K243" s="391"/>
      <c r="L243" s="391"/>
      <c r="M243" s="391"/>
      <c r="N243" s="391"/>
      <c r="O243" s="391"/>
      <c r="P243" s="391"/>
      <c r="Q243" s="391"/>
      <c r="R243" s="391"/>
      <c r="S243" s="391"/>
      <c r="T243" s="391"/>
      <c r="U243" s="391"/>
      <c r="V243" s="391"/>
      <c r="W243" s="391"/>
      <c r="X243" s="391"/>
      <c r="Y243" s="391"/>
      <c r="Z243" s="391"/>
    </row>
    <row r="244" spans="1:26" ht="15.75" customHeight="1">
      <c r="A244" s="391"/>
      <c r="B244" s="391"/>
      <c r="C244" s="391"/>
      <c r="D244" s="391"/>
      <c r="E244" s="391"/>
      <c r="F244" s="391"/>
      <c r="G244" s="391"/>
      <c r="H244" s="391"/>
      <c r="I244" s="391"/>
      <c r="J244" s="391"/>
      <c r="K244" s="391"/>
      <c r="L244" s="391"/>
      <c r="M244" s="391"/>
      <c r="N244" s="391"/>
      <c r="O244" s="391"/>
      <c r="P244" s="391"/>
      <c r="Q244" s="391"/>
      <c r="R244" s="391"/>
      <c r="S244" s="391"/>
      <c r="T244" s="391"/>
      <c r="U244" s="391"/>
      <c r="V244" s="391"/>
      <c r="W244" s="391"/>
      <c r="X244" s="391"/>
      <c r="Y244" s="391"/>
      <c r="Z244" s="391"/>
    </row>
    <row r="245" spans="1:26" ht="15.75" customHeight="1">
      <c r="A245" s="391"/>
      <c r="B245" s="391"/>
      <c r="C245" s="391"/>
      <c r="D245" s="391"/>
      <c r="E245" s="391"/>
      <c r="F245" s="391"/>
      <c r="G245" s="391"/>
      <c r="H245" s="391"/>
      <c r="I245" s="391"/>
      <c r="J245" s="391"/>
      <c r="K245" s="391"/>
      <c r="L245" s="391"/>
      <c r="M245" s="391"/>
      <c r="N245" s="391"/>
      <c r="O245" s="391"/>
      <c r="P245" s="391"/>
      <c r="Q245" s="391"/>
      <c r="R245" s="391"/>
      <c r="S245" s="391"/>
      <c r="T245" s="391"/>
      <c r="U245" s="391"/>
      <c r="V245" s="391"/>
      <c r="W245" s="391"/>
      <c r="X245" s="391"/>
      <c r="Y245" s="391"/>
      <c r="Z245" s="391"/>
    </row>
    <row r="246" spans="1:26" ht="15.75" customHeight="1">
      <c r="A246" s="391"/>
      <c r="B246" s="391"/>
      <c r="C246" s="391"/>
      <c r="D246" s="391"/>
      <c r="E246" s="391"/>
      <c r="F246" s="391"/>
      <c r="G246" s="391"/>
      <c r="H246" s="391"/>
      <c r="I246" s="391"/>
      <c r="J246" s="391"/>
      <c r="K246" s="391"/>
      <c r="L246" s="391"/>
      <c r="M246" s="391"/>
      <c r="N246" s="391"/>
      <c r="O246" s="391"/>
      <c r="P246" s="391"/>
      <c r="Q246" s="391"/>
      <c r="R246" s="391"/>
      <c r="S246" s="391"/>
      <c r="T246" s="391"/>
      <c r="U246" s="391"/>
      <c r="V246" s="391"/>
      <c r="W246" s="391"/>
      <c r="X246" s="391"/>
      <c r="Y246" s="391"/>
      <c r="Z246" s="391"/>
    </row>
    <row r="247" spans="1:26" ht="15.75" customHeight="1">
      <c r="A247" s="391"/>
      <c r="B247" s="391"/>
      <c r="C247" s="391"/>
      <c r="D247" s="391"/>
      <c r="E247" s="391"/>
      <c r="F247" s="391"/>
      <c r="G247" s="391"/>
      <c r="H247" s="391"/>
      <c r="I247" s="391"/>
      <c r="J247" s="391"/>
      <c r="K247" s="391"/>
      <c r="L247" s="391"/>
      <c r="M247" s="391"/>
      <c r="N247" s="391"/>
      <c r="O247" s="391"/>
      <c r="P247" s="391"/>
      <c r="Q247" s="391"/>
      <c r="R247" s="391"/>
      <c r="S247" s="391"/>
      <c r="T247" s="391"/>
      <c r="U247" s="391"/>
      <c r="V247" s="391"/>
      <c r="W247" s="391"/>
      <c r="X247" s="391"/>
      <c r="Y247" s="391"/>
      <c r="Z247" s="391"/>
    </row>
    <row r="248" spans="1:26" ht="15.75" customHeight="1">
      <c r="A248" s="391"/>
      <c r="B248" s="391"/>
      <c r="C248" s="391"/>
      <c r="D248" s="391"/>
      <c r="E248" s="391"/>
      <c r="F248" s="391"/>
      <c r="G248" s="391"/>
      <c r="H248" s="391"/>
      <c r="I248" s="391"/>
      <c r="J248" s="391"/>
      <c r="K248" s="391"/>
      <c r="L248" s="391"/>
      <c r="M248" s="391"/>
      <c r="N248" s="391"/>
      <c r="O248" s="391"/>
      <c r="P248" s="391"/>
      <c r="Q248" s="391"/>
      <c r="R248" s="391"/>
      <c r="S248" s="391"/>
      <c r="T248" s="391"/>
      <c r="U248" s="391"/>
      <c r="V248" s="391"/>
      <c r="W248" s="391"/>
      <c r="X248" s="391"/>
      <c r="Y248" s="391"/>
      <c r="Z248" s="391"/>
    </row>
    <row r="249" spans="1:26" ht="15.75" customHeight="1">
      <c r="A249" s="391"/>
      <c r="B249" s="391"/>
      <c r="C249" s="391"/>
      <c r="D249" s="391"/>
      <c r="E249" s="391"/>
      <c r="F249" s="391"/>
      <c r="G249" s="391"/>
      <c r="H249" s="391"/>
      <c r="I249" s="391"/>
      <c r="J249" s="391"/>
      <c r="K249" s="391"/>
      <c r="L249" s="391"/>
      <c r="M249" s="391"/>
      <c r="N249" s="391"/>
      <c r="O249" s="391"/>
      <c r="P249" s="391"/>
      <c r="Q249" s="391"/>
      <c r="R249" s="391"/>
      <c r="S249" s="391"/>
      <c r="T249" s="391"/>
      <c r="U249" s="391"/>
      <c r="V249" s="391"/>
      <c r="W249" s="391"/>
      <c r="X249" s="391"/>
      <c r="Y249" s="391"/>
      <c r="Z249" s="391"/>
    </row>
    <row r="250" spans="1:26" ht="15.75" customHeight="1">
      <c r="A250" s="391"/>
      <c r="B250" s="391"/>
      <c r="C250" s="391"/>
      <c r="D250" s="391"/>
      <c r="E250" s="391"/>
      <c r="F250" s="391"/>
      <c r="G250" s="391"/>
      <c r="H250" s="391"/>
      <c r="I250" s="391"/>
      <c r="J250" s="391"/>
      <c r="K250" s="391"/>
      <c r="L250" s="391"/>
      <c r="M250" s="391"/>
      <c r="N250" s="391"/>
      <c r="O250" s="391"/>
      <c r="P250" s="391"/>
      <c r="Q250" s="391"/>
      <c r="R250" s="391"/>
      <c r="S250" s="391"/>
      <c r="T250" s="391"/>
      <c r="U250" s="391"/>
      <c r="V250" s="391"/>
      <c r="W250" s="391"/>
      <c r="X250" s="391"/>
      <c r="Y250" s="391"/>
      <c r="Z250" s="391"/>
    </row>
    <row r="251" spans="1:26" ht="15.75" customHeight="1">
      <c r="A251" s="391"/>
      <c r="B251" s="391"/>
      <c r="C251" s="391"/>
      <c r="D251" s="391"/>
      <c r="E251" s="391"/>
      <c r="F251" s="391"/>
      <c r="G251" s="391"/>
      <c r="H251" s="391"/>
      <c r="I251" s="391"/>
      <c r="J251" s="391"/>
      <c r="K251" s="391"/>
      <c r="L251" s="391"/>
      <c r="M251" s="391"/>
      <c r="N251" s="391"/>
      <c r="O251" s="391"/>
      <c r="P251" s="391"/>
      <c r="Q251" s="391"/>
      <c r="R251" s="391"/>
      <c r="S251" s="391"/>
      <c r="T251" s="391"/>
      <c r="U251" s="391"/>
      <c r="V251" s="391"/>
      <c r="W251" s="391"/>
      <c r="X251" s="391"/>
      <c r="Y251" s="391"/>
      <c r="Z251" s="391"/>
    </row>
    <row r="252" spans="1:26" ht="15.75" customHeight="1">
      <c r="A252" s="391"/>
      <c r="B252" s="391"/>
      <c r="C252" s="391"/>
      <c r="D252" s="391"/>
      <c r="E252" s="391"/>
      <c r="F252" s="391"/>
      <c r="G252" s="391"/>
      <c r="H252" s="391"/>
      <c r="I252" s="391"/>
      <c r="J252" s="391"/>
      <c r="K252" s="391"/>
      <c r="L252" s="391"/>
      <c r="M252" s="391"/>
      <c r="N252" s="391"/>
      <c r="O252" s="391"/>
      <c r="P252" s="391"/>
      <c r="Q252" s="391"/>
      <c r="R252" s="391"/>
      <c r="S252" s="391"/>
      <c r="T252" s="391"/>
      <c r="U252" s="391"/>
      <c r="V252" s="391"/>
      <c r="W252" s="391"/>
      <c r="X252" s="391"/>
      <c r="Y252" s="391"/>
      <c r="Z252" s="391"/>
    </row>
    <row r="253" spans="1:26" ht="15.75" customHeight="1">
      <c r="A253" s="391"/>
      <c r="B253" s="391"/>
      <c r="C253" s="391"/>
      <c r="D253" s="391"/>
      <c r="E253" s="391"/>
      <c r="F253" s="391"/>
      <c r="G253" s="391"/>
      <c r="H253" s="391"/>
      <c r="I253" s="391"/>
      <c r="J253" s="391"/>
      <c r="K253" s="391"/>
      <c r="L253" s="391"/>
      <c r="M253" s="391"/>
      <c r="N253" s="391"/>
      <c r="O253" s="391"/>
      <c r="P253" s="391"/>
      <c r="Q253" s="391"/>
      <c r="R253" s="391"/>
      <c r="S253" s="391"/>
      <c r="T253" s="391"/>
      <c r="U253" s="391"/>
      <c r="V253" s="391"/>
      <c r="W253" s="391"/>
      <c r="X253" s="391"/>
      <c r="Y253" s="391"/>
      <c r="Z253" s="391"/>
    </row>
    <row r="254" spans="1:26" ht="15.75" customHeight="1">
      <c r="A254" s="391"/>
      <c r="B254" s="391"/>
      <c r="C254" s="391"/>
      <c r="D254" s="391"/>
      <c r="E254" s="391"/>
      <c r="F254" s="391"/>
      <c r="G254" s="391"/>
      <c r="H254" s="391"/>
      <c r="I254" s="391"/>
      <c r="J254" s="391"/>
      <c r="K254" s="391"/>
      <c r="L254" s="391"/>
      <c r="M254" s="391"/>
      <c r="N254" s="391"/>
      <c r="O254" s="391"/>
      <c r="P254" s="391"/>
      <c r="Q254" s="391"/>
      <c r="R254" s="391"/>
      <c r="S254" s="391"/>
      <c r="T254" s="391"/>
      <c r="U254" s="391"/>
      <c r="V254" s="391"/>
      <c r="W254" s="391"/>
      <c r="X254" s="391"/>
      <c r="Y254" s="391"/>
      <c r="Z254" s="391"/>
    </row>
    <row r="255" spans="1:26" ht="15.75" customHeight="1">
      <c r="A255" s="391"/>
      <c r="B255" s="391"/>
      <c r="C255" s="391"/>
      <c r="D255" s="391"/>
      <c r="E255" s="391"/>
      <c r="F255" s="391"/>
      <c r="G255" s="391"/>
      <c r="H255" s="391"/>
      <c r="I255" s="391"/>
      <c r="J255" s="391"/>
      <c r="K255" s="391"/>
      <c r="L255" s="391"/>
      <c r="M255" s="391"/>
      <c r="N255" s="391"/>
      <c r="O255" s="391"/>
      <c r="P255" s="391"/>
      <c r="Q255" s="391"/>
      <c r="R255" s="391"/>
      <c r="S255" s="391"/>
      <c r="T255" s="391"/>
      <c r="U255" s="391"/>
      <c r="V255" s="391"/>
      <c r="W255" s="391"/>
      <c r="X255" s="391"/>
      <c r="Y255" s="391"/>
      <c r="Z255" s="391"/>
    </row>
    <row r="256" spans="1:26" ht="15.75" customHeight="1">
      <c r="A256" s="391"/>
      <c r="B256" s="391"/>
      <c r="C256" s="391"/>
      <c r="D256" s="391"/>
      <c r="E256" s="391"/>
      <c r="F256" s="391"/>
      <c r="G256" s="391"/>
      <c r="H256" s="391"/>
      <c r="I256" s="391"/>
      <c r="J256" s="391"/>
      <c r="K256" s="391"/>
      <c r="L256" s="391"/>
      <c r="M256" s="391"/>
      <c r="N256" s="391"/>
      <c r="O256" s="391"/>
      <c r="P256" s="391"/>
      <c r="Q256" s="391"/>
      <c r="R256" s="391"/>
      <c r="S256" s="391"/>
      <c r="T256" s="391"/>
      <c r="U256" s="391"/>
      <c r="V256" s="391"/>
      <c r="W256" s="391"/>
      <c r="X256" s="391"/>
      <c r="Y256" s="391"/>
      <c r="Z256" s="391"/>
    </row>
    <row r="257" spans="1:26" ht="15.75" customHeight="1">
      <c r="A257" s="391"/>
      <c r="B257" s="391"/>
      <c r="C257" s="391"/>
      <c r="D257" s="391"/>
      <c r="E257" s="391"/>
      <c r="F257" s="391"/>
      <c r="G257" s="391"/>
      <c r="H257" s="391"/>
      <c r="I257" s="391"/>
      <c r="J257" s="391"/>
      <c r="K257" s="391"/>
      <c r="L257" s="391"/>
      <c r="M257" s="391"/>
      <c r="N257" s="391"/>
      <c r="O257" s="391"/>
      <c r="P257" s="391"/>
      <c r="Q257" s="391"/>
      <c r="R257" s="391"/>
      <c r="S257" s="391"/>
      <c r="T257" s="391"/>
      <c r="U257" s="391"/>
      <c r="V257" s="391"/>
      <c r="W257" s="391"/>
      <c r="X257" s="391"/>
      <c r="Y257" s="391"/>
      <c r="Z257" s="391"/>
    </row>
    <row r="258" spans="1:26" ht="15.75" customHeight="1">
      <c r="A258" s="391"/>
      <c r="B258" s="391"/>
      <c r="C258" s="391"/>
      <c r="D258" s="391"/>
      <c r="E258" s="391"/>
      <c r="F258" s="391"/>
      <c r="G258" s="391"/>
      <c r="H258" s="391"/>
      <c r="I258" s="391"/>
      <c r="J258" s="391"/>
      <c r="K258" s="391"/>
      <c r="L258" s="391"/>
      <c r="M258" s="391"/>
      <c r="N258" s="391"/>
      <c r="O258" s="391"/>
      <c r="P258" s="391"/>
      <c r="Q258" s="391"/>
      <c r="R258" s="391"/>
      <c r="S258" s="391"/>
      <c r="T258" s="391"/>
      <c r="U258" s="391"/>
      <c r="V258" s="391"/>
      <c r="W258" s="391"/>
      <c r="X258" s="391"/>
      <c r="Y258" s="391"/>
      <c r="Z258" s="391"/>
    </row>
    <row r="259" spans="1:26" ht="15.75" customHeight="1">
      <c r="A259" s="391"/>
      <c r="B259" s="391"/>
      <c r="C259" s="391"/>
      <c r="D259" s="391"/>
      <c r="E259" s="391"/>
      <c r="F259" s="391"/>
      <c r="G259" s="391"/>
      <c r="H259" s="391"/>
      <c r="I259" s="391"/>
      <c r="J259" s="391"/>
      <c r="K259" s="391"/>
      <c r="L259" s="391"/>
      <c r="M259" s="391"/>
      <c r="N259" s="391"/>
      <c r="O259" s="391"/>
      <c r="P259" s="391"/>
      <c r="Q259" s="391"/>
      <c r="R259" s="391"/>
      <c r="S259" s="391"/>
      <c r="T259" s="391"/>
      <c r="U259" s="391"/>
      <c r="V259" s="391"/>
      <c r="W259" s="391"/>
      <c r="X259" s="391"/>
      <c r="Y259" s="391"/>
      <c r="Z259" s="391"/>
    </row>
    <row r="260" spans="1:26" ht="15.75" customHeight="1">
      <c r="A260" s="391"/>
      <c r="B260" s="391"/>
      <c r="C260" s="391"/>
      <c r="D260" s="391"/>
      <c r="E260" s="391"/>
      <c r="F260" s="391"/>
      <c r="G260" s="391"/>
      <c r="H260" s="391"/>
      <c r="I260" s="391"/>
      <c r="J260" s="391"/>
      <c r="K260" s="391"/>
      <c r="L260" s="391"/>
      <c r="M260" s="391"/>
      <c r="N260" s="391"/>
      <c r="O260" s="391"/>
      <c r="P260" s="391"/>
      <c r="Q260" s="391"/>
      <c r="R260" s="391"/>
      <c r="S260" s="391"/>
      <c r="T260" s="391"/>
      <c r="U260" s="391"/>
      <c r="V260" s="391"/>
      <c r="W260" s="391"/>
      <c r="X260" s="391"/>
      <c r="Y260" s="391"/>
      <c r="Z260" s="391"/>
    </row>
    <row r="261" spans="1:26" ht="15.75" customHeight="1">
      <c r="A261" s="391"/>
      <c r="B261" s="391"/>
      <c r="C261" s="391"/>
      <c r="D261" s="391"/>
      <c r="E261" s="391"/>
      <c r="F261" s="391"/>
      <c r="G261" s="391"/>
      <c r="H261" s="391"/>
      <c r="I261" s="391"/>
      <c r="J261" s="391"/>
      <c r="K261" s="391"/>
      <c r="L261" s="391"/>
      <c r="M261" s="391"/>
      <c r="N261" s="391"/>
      <c r="O261" s="391"/>
      <c r="P261" s="391"/>
      <c r="Q261" s="391"/>
      <c r="R261" s="391"/>
      <c r="S261" s="391"/>
      <c r="T261" s="391"/>
      <c r="U261" s="391"/>
      <c r="V261" s="391"/>
      <c r="W261" s="391"/>
      <c r="X261" s="391"/>
      <c r="Y261" s="391"/>
      <c r="Z261" s="391"/>
    </row>
    <row r="262" spans="1:26" ht="15.75" customHeight="1">
      <c r="A262" s="391"/>
      <c r="B262" s="391"/>
      <c r="C262" s="391"/>
      <c r="D262" s="391"/>
      <c r="E262" s="391"/>
      <c r="F262" s="391"/>
      <c r="G262" s="391"/>
      <c r="H262" s="391"/>
      <c r="I262" s="391"/>
      <c r="J262" s="391"/>
      <c r="K262" s="391"/>
      <c r="L262" s="391"/>
      <c r="M262" s="391"/>
      <c r="N262" s="391"/>
      <c r="O262" s="391"/>
      <c r="P262" s="391"/>
      <c r="Q262" s="391"/>
      <c r="R262" s="391"/>
      <c r="S262" s="391"/>
      <c r="T262" s="391"/>
      <c r="U262" s="391"/>
      <c r="V262" s="391"/>
      <c r="W262" s="391"/>
      <c r="X262" s="391"/>
      <c r="Y262" s="391"/>
      <c r="Z262" s="391"/>
    </row>
    <row r="263" spans="1:26" ht="15.75" customHeight="1">
      <c r="A263" s="391"/>
      <c r="B263" s="391"/>
      <c r="C263" s="391"/>
      <c r="D263" s="391"/>
      <c r="E263" s="391"/>
      <c r="F263" s="391"/>
      <c r="G263" s="391"/>
      <c r="H263" s="391"/>
      <c r="I263" s="391"/>
      <c r="J263" s="391"/>
      <c r="K263" s="391"/>
      <c r="L263" s="391"/>
      <c r="M263" s="391"/>
      <c r="N263" s="391"/>
      <c r="O263" s="391"/>
      <c r="P263" s="391"/>
      <c r="Q263" s="391"/>
      <c r="R263" s="391"/>
      <c r="S263" s="391"/>
      <c r="T263" s="391"/>
      <c r="U263" s="391"/>
      <c r="V263" s="391"/>
      <c r="W263" s="391"/>
      <c r="X263" s="391"/>
      <c r="Y263" s="391"/>
      <c r="Z263" s="391"/>
    </row>
    <row r="264" spans="1:26" ht="15.75" customHeight="1">
      <c r="A264" s="391"/>
      <c r="B264" s="391"/>
      <c r="C264" s="391"/>
      <c r="D264" s="391"/>
      <c r="E264" s="391"/>
      <c r="F264" s="391"/>
      <c r="G264" s="391"/>
      <c r="H264" s="391"/>
      <c r="I264" s="391"/>
      <c r="J264" s="391"/>
      <c r="K264" s="391"/>
      <c r="L264" s="391"/>
      <c r="M264" s="391"/>
      <c r="N264" s="391"/>
      <c r="O264" s="391"/>
      <c r="P264" s="391"/>
      <c r="Q264" s="391"/>
      <c r="R264" s="391"/>
      <c r="S264" s="391"/>
      <c r="T264" s="391"/>
      <c r="U264" s="391"/>
      <c r="V264" s="391"/>
      <c r="W264" s="391"/>
      <c r="X264" s="391"/>
      <c r="Y264" s="391"/>
      <c r="Z264" s="391"/>
    </row>
    <row r="265" spans="1:26" ht="15.75" customHeight="1">
      <c r="A265" s="391"/>
      <c r="B265" s="391"/>
      <c r="C265" s="391"/>
      <c r="D265" s="391"/>
      <c r="E265" s="391"/>
      <c r="F265" s="391"/>
      <c r="G265" s="391"/>
      <c r="H265" s="391"/>
      <c r="I265" s="391"/>
      <c r="J265" s="391"/>
      <c r="K265" s="391"/>
      <c r="L265" s="391"/>
      <c r="M265" s="391"/>
      <c r="N265" s="391"/>
      <c r="O265" s="391"/>
      <c r="P265" s="391"/>
      <c r="Q265" s="391"/>
      <c r="R265" s="391"/>
      <c r="S265" s="391"/>
      <c r="T265" s="391"/>
      <c r="U265" s="391"/>
      <c r="V265" s="391"/>
      <c r="W265" s="391"/>
      <c r="X265" s="391"/>
      <c r="Y265" s="391"/>
      <c r="Z265" s="391"/>
    </row>
    <row r="266" spans="1:26" ht="15.75" customHeight="1">
      <c r="A266" s="391"/>
      <c r="B266" s="391"/>
      <c r="C266" s="391"/>
      <c r="D266" s="391"/>
      <c r="E266" s="391"/>
      <c r="F266" s="391"/>
      <c r="G266" s="391"/>
      <c r="H266" s="391"/>
      <c r="I266" s="391"/>
      <c r="J266" s="391"/>
      <c r="K266" s="391"/>
      <c r="L266" s="391"/>
      <c r="M266" s="391"/>
      <c r="N266" s="391"/>
      <c r="O266" s="391"/>
      <c r="P266" s="391"/>
      <c r="Q266" s="391"/>
      <c r="R266" s="391"/>
      <c r="S266" s="391"/>
      <c r="T266" s="391"/>
      <c r="U266" s="391"/>
      <c r="V266" s="391"/>
      <c r="W266" s="391"/>
      <c r="X266" s="391"/>
      <c r="Y266" s="391"/>
      <c r="Z266" s="391"/>
    </row>
    <row r="267" spans="1:26" ht="15.75" customHeight="1">
      <c r="A267" s="391"/>
      <c r="B267" s="391"/>
      <c r="C267" s="391"/>
      <c r="D267" s="391"/>
      <c r="E267" s="391"/>
      <c r="F267" s="391"/>
      <c r="G267" s="391"/>
      <c r="H267" s="391"/>
      <c r="I267" s="391"/>
      <c r="J267" s="391"/>
      <c r="K267" s="391"/>
      <c r="L267" s="391"/>
      <c r="M267" s="391"/>
      <c r="N267" s="391"/>
      <c r="O267" s="391"/>
      <c r="P267" s="391"/>
      <c r="Q267" s="391"/>
      <c r="R267" s="391"/>
      <c r="S267" s="391"/>
      <c r="T267" s="391"/>
      <c r="U267" s="391"/>
      <c r="V267" s="391"/>
      <c r="W267" s="391"/>
      <c r="X267" s="391"/>
      <c r="Y267" s="391"/>
      <c r="Z267" s="391"/>
    </row>
    <row r="268" spans="1:26" ht="15.75" customHeight="1">
      <c r="A268" s="391"/>
      <c r="B268" s="391"/>
      <c r="C268" s="391"/>
      <c r="D268" s="391"/>
      <c r="E268" s="391"/>
      <c r="F268" s="391"/>
      <c r="G268" s="391"/>
      <c r="H268" s="391"/>
      <c r="I268" s="391"/>
      <c r="J268" s="391"/>
      <c r="K268" s="391"/>
      <c r="L268" s="391"/>
      <c r="M268" s="391"/>
      <c r="N268" s="391"/>
      <c r="O268" s="391"/>
      <c r="P268" s="391"/>
      <c r="Q268" s="391"/>
      <c r="R268" s="391"/>
      <c r="S268" s="391"/>
      <c r="T268" s="391"/>
      <c r="U268" s="391"/>
      <c r="V268" s="391"/>
      <c r="W268" s="391"/>
      <c r="X268" s="391"/>
      <c r="Y268" s="391"/>
      <c r="Z268" s="391"/>
    </row>
    <row r="269" spans="1:26" ht="15.75" customHeight="1">
      <c r="A269" s="391"/>
      <c r="B269" s="391"/>
      <c r="C269" s="391"/>
      <c r="D269" s="391"/>
      <c r="E269" s="391"/>
      <c r="F269" s="391"/>
      <c r="G269" s="391"/>
      <c r="H269" s="391"/>
      <c r="I269" s="391"/>
      <c r="J269" s="391"/>
      <c r="K269" s="391"/>
      <c r="L269" s="391"/>
      <c r="M269" s="391"/>
      <c r="N269" s="391"/>
      <c r="O269" s="391"/>
      <c r="P269" s="391"/>
      <c r="Q269" s="391"/>
      <c r="R269" s="391"/>
      <c r="S269" s="391"/>
      <c r="T269" s="391"/>
      <c r="U269" s="391"/>
      <c r="V269" s="391"/>
      <c r="W269" s="391"/>
      <c r="X269" s="391"/>
      <c r="Y269" s="391"/>
      <c r="Z269" s="391"/>
    </row>
    <row r="270" spans="1:26" ht="15.75" customHeight="1">
      <c r="A270" s="391"/>
      <c r="B270" s="391"/>
      <c r="C270" s="391"/>
      <c r="D270" s="391"/>
      <c r="E270" s="391"/>
      <c r="F270" s="391"/>
      <c r="G270" s="391"/>
      <c r="H270" s="391"/>
      <c r="I270" s="391"/>
      <c r="J270" s="391"/>
      <c r="K270" s="391"/>
      <c r="L270" s="391"/>
      <c r="M270" s="391"/>
      <c r="N270" s="391"/>
      <c r="O270" s="391"/>
      <c r="P270" s="391"/>
      <c r="Q270" s="391"/>
      <c r="R270" s="391"/>
      <c r="S270" s="391"/>
      <c r="T270" s="391"/>
      <c r="U270" s="391"/>
      <c r="V270" s="391"/>
      <c r="W270" s="391"/>
      <c r="X270" s="391"/>
      <c r="Y270" s="391"/>
      <c r="Z270" s="391"/>
    </row>
    <row r="271" spans="1:26" ht="15.75" customHeight="1">
      <c r="A271" s="391"/>
      <c r="B271" s="391"/>
      <c r="C271" s="391"/>
      <c r="D271" s="391"/>
      <c r="E271" s="391"/>
      <c r="F271" s="391"/>
      <c r="G271" s="391"/>
      <c r="H271" s="391"/>
      <c r="I271" s="391"/>
      <c r="J271" s="391"/>
      <c r="K271" s="391"/>
      <c r="L271" s="391"/>
      <c r="M271" s="391"/>
      <c r="N271" s="391"/>
      <c r="O271" s="391"/>
      <c r="P271" s="391"/>
      <c r="Q271" s="391"/>
      <c r="R271" s="391"/>
      <c r="S271" s="391"/>
      <c r="T271" s="391"/>
      <c r="U271" s="391"/>
      <c r="V271" s="391"/>
      <c r="W271" s="391"/>
      <c r="X271" s="391"/>
      <c r="Y271" s="391"/>
      <c r="Z271" s="391"/>
    </row>
    <row r="272" spans="1:26" ht="15.75" customHeight="1">
      <c r="A272" s="391"/>
      <c r="B272" s="391"/>
      <c r="C272" s="391"/>
      <c r="D272" s="391"/>
      <c r="E272" s="391"/>
      <c r="F272" s="391"/>
      <c r="G272" s="391"/>
      <c r="H272" s="391"/>
      <c r="I272" s="391"/>
      <c r="J272" s="391"/>
      <c r="K272" s="391"/>
      <c r="L272" s="391"/>
      <c r="M272" s="391"/>
      <c r="N272" s="391"/>
      <c r="O272" s="391"/>
      <c r="P272" s="391"/>
      <c r="Q272" s="391"/>
      <c r="R272" s="391"/>
      <c r="S272" s="391"/>
      <c r="T272" s="391"/>
      <c r="U272" s="391"/>
      <c r="V272" s="391"/>
      <c r="W272" s="391"/>
      <c r="X272" s="391"/>
      <c r="Y272" s="391"/>
      <c r="Z272" s="391"/>
    </row>
    <row r="273" spans="1:26" ht="15.75" customHeight="1">
      <c r="A273" s="391"/>
      <c r="B273" s="391"/>
      <c r="C273" s="391"/>
      <c r="D273" s="391"/>
      <c r="E273" s="391"/>
      <c r="F273" s="391"/>
      <c r="G273" s="391"/>
      <c r="H273" s="391"/>
      <c r="I273" s="391"/>
      <c r="J273" s="391"/>
      <c r="K273" s="391"/>
      <c r="L273" s="391"/>
      <c r="M273" s="391"/>
      <c r="N273" s="391"/>
      <c r="O273" s="391"/>
      <c r="P273" s="391"/>
      <c r="Q273" s="391"/>
      <c r="R273" s="391"/>
      <c r="S273" s="391"/>
      <c r="T273" s="391"/>
      <c r="U273" s="391"/>
      <c r="V273" s="391"/>
      <c r="W273" s="391"/>
      <c r="X273" s="391"/>
      <c r="Y273" s="391"/>
      <c r="Z273" s="391"/>
    </row>
    <row r="274" spans="1:26" ht="15.75" customHeight="1">
      <c r="A274" s="391"/>
      <c r="B274" s="391"/>
      <c r="C274" s="391"/>
      <c r="D274" s="391"/>
      <c r="E274" s="391"/>
      <c r="F274" s="391"/>
      <c r="G274" s="391"/>
      <c r="H274" s="391"/>
      <c r="I274" s="391"/>
      <c r="J274" s="391"/>
      <c r="K274" s="391"/>
      <c r="L274" s="391"/>
      <c r="M274" s="391"/>
      <c r="N274" s="391"/>
      <c r="O274" s="391"/>
      <c r="P274" s="391"/>
      <c r="Q274" s="391"/>
      <c r="R274" s="391"/>
      <c r="S274" s="391"/>
      <c r="T274" s="391"/>
      <c r="U274" s="391"/>
      <c r="V274" s="391"/>
      <c r="W274" s="391"/>
      <c r="X274" s="391"/>
      <c r="Y274" s="391"/>
      <c r="Z274" s="391"/>
    </row>
    <row r="275" spans="1:26" ht="15.75" customHeight="1">
      <c r="A275" s="391"/>
      <c r="B275" s="391"/>
      <c r="C275" s="391"/>
      <c r="D275" s="391"/>
      <c r="E275" s="391"/>
      <c r="F275" s="391"/>
      <c r="G275" s="391"/>
      <c r="H275" s="391"/>
      <c r="I275" s="391"/>
      <c r="J275" s="391"/>
      <c r="K275" s="391"/>
      <c r="L275" s="391"/>
      <c r="M275" s="391"/>
      <c r="N275" s="391"/>
      <c r="O275" s="391"/>
      <c r="P275" s="391"/>
      <c r="Q275" s="391"/>
      <c r="R275" s="391"/>
      <c r="S275" s="391"/>
      <c r="T275" s="391"/>
      <c r="U275" s="391"/>
      <c r="V275" s="391"/>
      <c r="W275" s="391"/>
      <c r="X275" s="391"/>
      <c r="Y275" s="391"/>
      <c r="Z275" s="391"/>
    </row>
    <row r="276" spans="1:26" ht="15.75" customHeight="1">
      <c r="A276" s="391"/>
      <c r="B276" s="391"/>
      <c r="C276" s="391"/>
      <c r="D276" s="391"/>
      <c r="E276" s="391"/>
      <c r="F276" s="391"/>
      <c r="G276" s="391"/>
      <c r="H276" s="391"/>
      <c r="I276" s="391"/>
      <c r="J276" s="391"/>
      <c r="K276" s="391"/>
      <c r="L276" s="391"/>
      <c r="M276" s="391"/>
      <c r="N276" s="391"/>
      <c r="O276" s="391"/>
      <c r="P276" s="391"/>
      <c r="Q276" s="391"/>
      <c r="R276" s="391"/>
      <c r="S276" s="391"/>
      <c r="T276" s="391"/>
      <c r="U276" s="391"/>
      <c r="V276" s="391"/>
      <c r="W276" s="391"/>
      <c r="X276" s="391"/>
      <c r="Y276" s="391"/>
      <c r="Z276" s="391"/>
    </row>
    <row r="277" spans="1:26" ht="15.75" customHeight="1">
      <c r="A277" s="391"/>
      <c r="B277" s="391"/>
      <c r="C277" s="391"/>
      <c r="D277" s="391"/>
      <c r="E277" s="391"/>
      <c r="F277" s="391"/>
      <c r="G277" s="391"/>
      <c r="H277" s="391"/>
      <c r="I277" s="391"/>
      <c r="J277" s="391"/>
      <c r="K277" s="391"/>
      <c r="L277" s="391"/>
      <c r="M277" s="391"/>
      <c r="N277" s="391"/>
      <c r="O277" s="391"/>
      <c r="P277" s="391"/>
      <c r="Q277" s="391"/>
      <c r="R277" s="391"/>
      <c r="S277" s="391"/>
      <c r="T277" s="391"/>
      <c r="U277" s="391"/>
      <c r="V277" s="391"/>
      <c r="W277" s="391"/>
      <c r="X277" s="391"/>
      <c r="Y277" s="391"/>
      <c r="Z277" s="391"/>
    </row>
    <row r="278" spans="1:26" ht="15.75" customHeight="1">
      <c r="A278" s="391"/>
      <c r="B278" s="391"/>
      <c r="C278" s="391"/>
      <c r="D278" s="391"/>
      <c r="E278" s="391"/>
      <c r="F278" s="391"/>
      <c r="G278" s="391"/>
      <c r="H278" s="391"/>
      <c r="I278" s="391"/>
      <c r="J278" s="391"/>
      <c r="K278" s="391"/>
      <c r="L278" s="391"/>
      <c r="M278" s="391"/>
      <c r="N278" s="391"/>
      <c r="O278" s="391"/>
      <c r="P278" s="391"/>
      <c r="Q278" s="391"/>
      <c r="R278" s="391"/>
      <c r="S278" s="391"/>
      <c r="T278" s="391"/>
      <c r="U278" s="391"/>
      <c r="V278" s="391"/>
      <c r="W278" s="391"/>
      <c r="X278" s="391"/>
      <c r="Y278" s="391"/>
      <c r="Z278" s="391"/>
    </row>
    <row r="279" spans="1:26" ht="15.75" customHeight="1">
      <c r="A279" s="391"/>
      <c r="B279" s="391"/>
      <c r="C279" s="391"/>
      <c r="D279" s="391"/>
      <c r="E279" s="391"/>
      <c r="F279" s="391"/>
      <c r="G279" s="391"/>
      <c r="H279" s="391"/>
      <c r="I279" s="391"/>
      <c r="J279" s="391"/>
      <c r="K279" s="391"/>
      <c r="L279" s="391"/>
      <c r="M279" s="391"/>
      <c r="N279" s="391"/>
      <c r="O279" s="391"/>
      <c r="P279" s="391"/>
      <c r="Q279" s="391"/>
      <c r="R279" s="391"/>
      <c r="S279" s="391"/>
      <c r="T279" s="391"/>
      <c r="U279" s="391"/>
      <c r="V279" s="391"/>
      <c r="W279" s="391"/>
      <c r="X279" s="391"/>
      <c r="Y279" s="391"/>
      <c r="Z279" s="391"/>
    </row>
    <row r="280" spans="1:26" ht="15.75" customHeight="1">
      <c r="A280" s="391"/>
      <c r="B280" s="391"/>
      <c r="C280" s="391"/>
      <c r="D280" s="391"/>
      <c r="E280" s="391"/>
      <c r="F280" s="391"/>
      <c r="G280" s="391"/>
      <c r="H280" s="391"/>
      <c r="I280" s="391"/>
      <c r="J280" s="391"/>
      <c r="K280" s="391"/>
      <c r="L280" s="391"/>
      <c r="M280" s="391"/>
      <c r="N280" s="391"/>
      <c r="O280" s="391"/>
      <c r="P280" s="391"/>
      <c r="Q280" s="391"/>
      <c r="R280" s="391"/>
      <c r="S280" s="391"/>
      <c r="T280" s="391"/>
      <c r="U280" s="391"/>
      <c r="V280" s="391"/>
      <c r="W280" s="391"/>
      <c r="X280" s="391"/>
      <c r="Y280" s="391"/>
      <c r="Z280" s="391"/>
    </row>
    <row r="281" spans="1:26" ht="15.75" customHeight="1">
      <c r="A281" s="391"/>
      <c r="B281" s="391"/>
      <c r="C281" s="391"/>
      <c r="D281" s="391"/>
      <c r="E281" s="391"/>
      <c r="F281" s="391"/>
      <c r="G281" s="391"/>
      <c r="H281" s="391"/>
      <c r="I281" s="391"/>
      <c r="J281" s="391"/>
      <c r="K281" s="391"/>
      <c r="L281" s="391"/>
      <c r="M281" s="391"/>
      <c r="N281" s="391"/>
      <c r="O281" s="391"/>
      <c r="P281" s="391"/>
      <c r="Q281" s="391"/>
      <c r="R281" s="391"/>
      <c r="S281" s="391"/>
      <c r="T281" s="391"/>
      <c r="U281" s="391"/>
      <c r="V281" s="391"/>
      <c r="W281" s="391"/>
      <c r="X281" s="391"/>
      <c r="Y281" s="391"/>
      <c r="Z281" s="391"/>
    </row>
    <row r="282" spans="1:26" ht="15.75" customHeight="1">
      <c r="A282" s="391"/>
      <c r="B282" s="391"/>
      <c r="C282" s="391"/>
      <c r="D282" s="391"/>
      <c r="E282" s="391"/>
      <c r="F282" s="391"/>
      <c r="G282" s="391"/>
      <c r="H282" s="391"/>
      <c r="I282" s="391"/>
      <c r="J282" s="391"/>
      <c r="K282" s="391"/>
      <c r="L282" s="391"/>
      <c r="M282" s="391"/>
      <c r="N282" s="391"/>
      <c r="O282" s="391"/>
      <c r="P282" s="391"/>
      <c r="Q282" s="391"/>
      <c r="R282" s="391"/>
      <c r="S282" s="391"/>
      <c r="T282" s="391"/>
      <c r="U282" s="391"/>
      <c r="V282" s="391"/>
      <c r="W282" s="391"/>
      <c r="X282" s="391"/>
      <c r="Y282" s="391"/>
      <c r="Z282" s="391"/>
    </row>
    <row r="283" spans="1:26" ht="15.75" customHeight="1">
      <c r="A283" s="391"/>
      <c r="B283" s="391"/>
      <c r="C283" s="391"/>
      <c r="D283" s="391"/>
      <c r="E283" s="391"/>
      <c r="F283" s="391"/>
      <c r="G283" s="391"/>
      <c r="H283" s="391"/>
      <c r="I283" s="391"/>
      <c r="J283" s="391"/>
      <c r="K283" s="391"/>
      <c r="L283" s="391"/>
      <c r="M283" s="391"/>
      <c r="N283" s="391"/>
      <c r="O283" s="391"/>
      <c r="P283" s="391"/>
      <c r="Q283" s="391"/>
      <c r="R283" s="391"/>
      <c r="S283" s="391"/>
      <c r="T283" s="391"/>
      <c r="U283" s="391"/>
      <c r="V283" s="391"/>
      <c r="W283" s="391"/>
      <c r="X283" s="391"/>
      <c r="Y283" s="391"/>
      <c r="Z283" s="391"/>
    </row>
    <row r="284" spans="1:26" ht="15.75" customHeight="1">
      <c r="A284" s="391"/>
      <c r="B284" s="391"/>
      <c r="C284" s="391"/>
      <c r="D284" s="391"/>
      <c r="E284" s="391"/>
      <c r="F284" s="391"/>
      <c r="G284" s="391"/>
      <c r="H284" s="391"/>
      <c r="I284" s="391"/>
      <c r="J284" s="391"/>
      <c r="K284" s="391"/>
      <c r="L284" s="391"/>
      <c r="M284" s="391"/>
      <c r="N284" s="391"/>
      <c r="O284" s="391"/>
      <c r="P284" s="391"/>
      <c r="Q284" s="391"/>
      <c r="R284" s="391"/>
      <c r="S284" s="391"/>
      <c r="T284" s="391"/>
      <c r="U284" s="391"/>
      <c r="V284" s="391"/>
      <c r="W284" s="391"/>
      <c r="X284" s="391"/>
      <c r="Y284" s="391"/>
      <c r="Z284" s="391"/>
    </row>
    <row r="285" spans="1:26" ht="15.75" customHeight="1">
      <c r="A285" s="391"/>
      <c r="B285" s="391"/>
      <c r="C285" s="391"/>
      <c r="D285" s="391"/>
      <c r="E285" s="391"/>
      <c r="F285" s="391"/>
      <c r="G285" s="391"/>
      <c r="H285" s="391"/>
      <c r="I285" s="391"/>
      <c r="J285" s="391"/>
      <c r="K285" s="391"/>
      <c r="L285" s="391"/>
      <c r="M285" s="391"/>
      <c r="N285" s="391"/>
      <c r="O285" s="391"/>
      <c r="P285" s="391"/>
      <c r="Q285" s="391"/>
      <c r="R285" s="391"/>
      <c r="S285" s="391"/>
      <c r="T285" s="391"/>
      <c r="U285" s="391"/>
      <c r="V285" s="391"/>
      <c r="W285" s="391"/>
      <c r="X285" s="391"/>
      <c r="Y285" s="391"/>
      <c r="Z285" s="391"/>
    </row>
    <row r="286" spans="1:26" ht="15.75" customHeight="1">
      <c r="A286" s="391"/>
      <c r="B286" s="391"/>
      <c r="C286" s="391"/>
      <c r="D286" s="391"/>
      <c r="E286" s="391"/>
      <c r="F286" s="391"/>
      <c r="G286" s="391"/>
      <c r="H286" s="391"/>
      <c r="I286" s="391"/>
      <c r="J286" s="391"/>
      <c r="K286" s="391"/>
      <c r="L286" s="391"/>
      <c r="M286" s="391"/>
      <c r="N286" s="391"/>
      <c r="O286" s="391"/>
      <c r="P286" s="391"/>
      <c r="Q286" s="391"/>
      <c r="R286" s="391"/>
      <c r="S286" s="391"/>
      <c r="T286" s="391"/>
      <c r="U286" s="391"/>
      <c r="V286" s="391"/>
      <c r="W286" s="391"/>
      <c r="X286" s="391"/>
      <c r="Y286" s="391"/>
      <c r="Z286" s="391"/>
    </row>
    <row r="287" spans="1:26" ht="15.75" customHeight="1">
      <c r="A287" s="391"/>
      <c r="B287" s="391"/>
      <c r="C287" s="391"/>
      <c r="D287" s="391"/>
      <c r="E287" s="391"/>
      <c r="F287" s="391"/>
      <c r="G287" s="391"/>
      <c r="H287" s="391"/>
      <c r="I287" s="391"/>
      <c r="J287" s="391"/>
      <c r="K287" s="391"/>
      <c r="L287" s="391"/>
      <c r="M287" s="391"/>
      <c r="N287" s="391"/>
      <c r="O287" s="391"/>
      <c r="P287" s="391"/>
      <c r="Q287" s="391"/>
      <c r="R287" s="391"/>
      <c r="S287" s="391"/>
      <c r="T287" s="391"/>
      <c r="U287" s="391"/>
      <c r="V287" s="391"/>
      <c r="W287" s="391"/>
      <c r="X287" s="391"/>
      <c r="Y287" s="391"/>
      <c r="Z287" s="391"/>
    </row>
    <row r="288" spans="1:26" ht="15.75" customHeight="1">
      <c r="A288" s="391"/>
      <c r="B288" s="391"/>
      <c r="C288" s="391"/>
      <c r="D288" s="391"/>
      <c r="E288" s="391"/>
      <c r="F288" s="391"/>
      <c r="G288" s="391"/>
      <c r="H288" s="391"/>
      <c r="I288" s="391"/>
      <c r="J288" s="391"/>
      <c r="K288" s="391"/>
      <c r="L288" s="391"/>
      <c r="M288" s="391"/>
      <c r="N288" s="391"/>
      <c r="O288" s="391"/>
      <c r="P288" s="391"/>
      <c r="Q288" s="391"/>
      <c r="R288" s="391"/>
      <c r="S288" s="391"/>
      <c r="T288" s="391"/>
      <c r="U288" s="391"/>
      <c r="V288" s="391"/>
      <c r="W288" s="391"/>
      <c r="X288" s="391"/>
      <c r="Y288" s="391"/>
      <c r="Z288" s="391"/>
    </row>
    <row r="289" spans="1:26" ht="15.75" customHeight="1">
      <c r="A289" s="391"/>
      <c r="B289" s="391"/>
      <c r="C289" s="391"/>
      <c r="D289" s="391"/>
      <c r="E289" s="391"/>
      <c r="F289" s="391"/>
      <c r="G289" s="391"/>
      <c r="H289" s="391"/>
      <c r="I289" s="391"/>
      <c r="J289" s="391"/>
      <c r="K289" s="391"/>
      <c r="L289" s="391"/>
      <c r="M289" s="391"/>
      <c r="N289" s="391"/>
      <c r="O289" s="391"/>
      <c r="P289" s="391"/>
      <c r="Q289" s="391"/>
      <c r="R289" s="391"/>
      <c r="S289" s="391"/>
      <c r="T289" s="391"/>
      <c r="U289" s="391"/>
      <c r="V289" s="391"/>
      <c r="W289" s="391"/>
      <c r="X289" s="391"/>
      <c r="Y289" s="391"/>
      <c r="Z289" s="391"/>
    </row>
    <row r="290" spans="1:26" ht="15.75" customHeight="1">
      <c r="A290" s="391"/>
      <c r="B290" s="391"/>
      <c r="C290" s="391"/>
      <c r="D290" s="391"/>
      <c r="E290" s="391"/>
      <c r="F290" s="391"/>
      <c r="G290" s="391"/>
      <c r="H290" s="391"/>
      <c r="I290" s="391"/>
      <c r="J290" s="391"/>
      <c r="K290" s="391"/>
      <c r="L290" s="391"/>
      <c r="M290" s="391"/>
      <c r="N290" s="391"/>
      <c r="O290" s="391"/>
      <c r="P290" s="391"/>
      <c r="Q290" s="391"/>
      <c r="R290" s="391"/>
      <c r="S290" s="391"/>
      <c r="T290" s="391"/>
      <c r="U290" s="391"/>
      <c r="V290" s="391"/>
      <c r="W290" s="391"/>
      <c r="X290" s="391"/>
      <c r="Y290" s="391"/>
      <c r="Z290" s="391"/>
    </row>
    <row r="291" spans="1:26" ht="15.75" customHeight="1">
      <c r="A291" s="391"/>
      <c r="B291" s="391"/>
      <c r="C291" s="391"/>
      <c r="D291" s="391"/>
      <c r="E291" s="391"/>
      <c r="F291" s="391"/>
      <c r="G291" s="391"/>
      <c r="H291" s="391"/>
      <c r="I291" s="391"/>
      <c r="J291" s="391"/>
      <c r="K291" s="391"/>
      <c r="L291" s="391"/>
      <c r="M291" s="391"/>
      <c r="N291" s="391"/>
      <c r="O291" s="391"/>
      <c r="P291" s="391"/>
      <c r="Q291" s="391"/>
      <c r="R291" s="391"/>
      <c r="S291" s="391"/>
      <c r="T291" s="391"/>
      <c r="U291" s="391"/>
      <c r="V291" s="391"/>
      <c r="W291" s="391"/>
      <c r="X291" s="391"/>
      <c r="Y291" s="391"/>
      <c r="Z291" s="391"/>
    </row>
    <row r="292" spans="1:26" ht="15.75" customHeight="1">
      <c r="A292" s="391"/>
      <c r="B292" s="391"/>
      <c r="C292" s="391"/>
      <c r="D292" s="391"/>
      <c r="E292" s="391"/>
      <c r="F292" s="391"/>
      <c r="G292" s="391"/>
      <c r="H292" s="391"/>
      <c r="I292" s="391"/>
      <c r="J292" s="391"/>
      <c r="K292" s="391"/>
      <c r="L292" s="391"/>
      <c r="M292" s="391"/>
      <c r="N292" s="391"/>
      <c r="O292" s="391"/>
      <c r="P292" s="391"/>
      <c r="Q292" s="391"/>
      <c r="R292" s="391"/>
      <c r="S292" s="391"/>
      <c r="T292" s="391"/>
      <c r="U292" s="391"/>
      <c r="V292" s="391"/>
      <c r="W292" s="391"/>
      <c r="X292" s="391"/>
      <c r="Y292" s="391"/>
      <c r="Z292" s="391"/>
    </row>
    <row r="293" spans="1:26" ht="15.75" customHeight="1">
      <c r="A293" s="391"/>
      <c r="B293" s="391"/>
      <c r="C293" s="391"/>
      <c r="D293" s="391"/>
      <c r="E293" s="391"/>
      <c r="F293" s="391"/>
      <c r="G293" s="391"/>
      <c r="H293" s="391"/>
      <c r="I293" s="391"/>
      <c r="J293" s="391"/>
      <c r="K293" s="391"/>
      <c r="L293" s="391"/>
      <c r="M293" s="391"/>
      <c r="N293" s="391"/>
      <c r="O293" s="391"/>
      <c r="P293" s="391"/>
      <c r="Q293" s="391"/>
      <c r="R293" s="391"/>
      <c r="S293" s="391"/>
      <c r="T293" s="391"/>
      <c r="U293" s="391"/>
      <c r="V293" s="391"/>
      <c r="W293" s="391"/>
      <c r="X293" s="391"/>
      <c r="Y293" s="391"/>
      <c r="Z293" s="391"/>
    </row>
    <row r="294" spans="1:26" ht="15.75" customHeight="1">
      <c r="A294" s="391"/>
      <c r="B294" s="391"/>
      <c r="C294" s="391"/>
      <c r="D294" s="391"/>
      <c r="E294" s="391"/>
      <c r="F294" s="391"/>
      <c r="G294" s="391"/>
      <c r="H294" s="391"/>
      <c r="I294" s="391"/>
      <c r="J294" s="391"/>
      <c r="K294" s="391"/>
      <c r="L294" s="391"/>
      <c r="M294" s="391"/>
      <c r="N294" s="391"/>
      <c r="O294" s="391"/>
      <c r="P294" s="391"/>
      <c r="Q294" s="391"/>
      <c r="R294" s="391"/>
      <c r="S294" s="391"/>
      <c r="T294" s="391"/>
      <c r="U294" s="391"/>
      <c r="V294" s="391"/>
      <c r="W294" s="391"/>
      <c r="X294" s="391"/>
      <c r="Y294" s="391"/>
      <c r="Z294" s="391"/>
    </row>
    <row r="295" spans="1:26" ht="15.75" customHeight="1">
      <c r="A295" s="391"/>
      <c r="B295" s="391"/>
      <c r="C295" s="391"/>
      <c r="D295" s="391"/>
      <c r="E295" s="391"/>
      <c r="F295" s="391"/>
      <c r="G295" s="391"/>
      <c r="H295" s="391"/>
      <c r="I295" s="391"/>
      <c r="J295" s="391"/>
      <c r="K295" s="391"/>
      <c r="L295" s="391"/>
      <c r="M295" s="391"/>
      <c r="N295" s="391"/>
      <c r="O295" s="391"/>
      <c r="P295" s="391"/>
      <c r="Q295" s="391"/>
      <c r="R295" s="391"/>
      <c r="S295" s="391"/>
      <c r="T295" s="391"/>
      <c r="U295" s="391"/>
      <c r="V295" s="391"/>
      <c r="W295" s="391"/>
      <c r="X295" s="391"/>
      <c r="Y295" s="391"/>
      <c r="Z295" s="391"/>
    </row>
    <row r="296" spans="1:26" ht="15.75" customHeight="1">
      <c r="A296" s="391"/>
      <c r="B296" s="391"/>
      <c r="C296" s="391"/>
      <c r="D296" s="391"/>
      <c r="E296" s="391"/>
      <c r="F296" s="391"/>
      <c r="G296" s="391"/>
      <c r="H296" s="391"/>
      <c r="I296" s="391"/>
      <c r="J296" s="391"/>
      <c r="K296" s="391"/>
      <c r="L296" s="391"/>
      <c r="M296" s="391"/>
      <c r="N296" s="391"/>
      <c r="O296" s="391"/>
      <c r="P296" s="391"/>
      <c r="Q296" s="391"/>
      <c r="R296" s="391"/>
      <c r="S296" s="391"/>
      <c r="T296" s="391"/>
      <c r="U296" s="391"/>
      <c r="V296" s="391"/>
      <c r="W296" s="391"/>
      <c r="X296" s="391"/>
      <c r="Y296" s="391"/>
      <c r="Z296" s="391"/>
    </row>
    <row r="297" spans="1:26" ht="15.75" customHeight="1">
      <c r="A297" s="391"/>
      <c r="B297" s="391"/>
      <c r="C297" s="391"/>
      <c r="D297" s="391"/>
      <c r="E297" s="391"/>
      <c r="F297" s="391"/>
      <c r="G297" s="391"/>
      <c r="H297" s="391"/>
      <c r="I297" s="391"/>
      <c r="J297" s="391"/>
      <c r="K297" s="391"/>
      <c r="L297" s="391"/>
      <c r="M297" s="391"/>
      <c r="N297" s="391"/>
      <c r="O297" s="391"/>
      <c r="P297" s="391"/>
      <c r="Q297" s="391"/>
      <c r="R297" s="391"/>
      <c r="S297" s="391"/>
      <c r="T297" s="391"/>
      <c r="U297" s="391"/>
      <c r="V297" s="391"/>
      <c r="W297" s="391"/>
      <c r="X297" s="391"/>
      <c r="Y297" s="391"/>
      <c r="Z297" s="391"/>
    </row>
    <row r="298" spans="1:26" ht="15.75" customHeight="1">
      <c r="A298" s="391"/>
      <c r="B298" s="391"/>
      <c r="C298" s="391"/>
      <c r="D298" s="391"/>
      <c r="E298" s="391"/>
      <c r="F298" s="391"/>
      <c r="G298" s="391"/>
      <c r="H298" s="391"/>
      <c r="I298" s="391"/>
      <c r="J298" s="391"/>
      <c r="K298" s="391"/>
      <c r="L298" s="391"/>
      <c r="M298" s="391"/>
      <c r="N298" s="391"/>
      <c r="O298" s="391"/>
      <c r="P298" s="391"/>
      <c r="Q298" s="391"/>
      <c r="R298" s="391"/>
      <c r="S298" s="391"/>
      <c r="T298" s="391"/>
      <c r="U298" s="391"/>
      <c r="V298" s="391"/>
      <c r="W298" s="391"/>
      <c r="X298" s="391"/>
      <c r="Y298" s="391"/>
      <c r="Z298" s="391"/>
    </row>
    <row r="299" spans="1:26" ht="15.75" customHeight="1">
      <c r="A299" s="391"/>
      <c r="B299" s="391"/>
      <c r="C299" s="391"/>
      <c r="D299" s="391"/>
      <c r="E299" s="391"/>
      <c r="F299" s="391"/>
      <c r="G299" s="391"/>
      <c r="H299" s="391"/>
      <c r="I299" s="391"/>
      <c r="J299" s="391"/>
      <c r="K299" s="391"/>
      <c r="L299" s="391"/>
      <c r="M299" s="391"/>
      <c r="N299" s="391"/>
      <c r="O299" s="391"/>
      <c r="P299" s="391"/>
      <c r="Q299" s="391"/>
      <c r="R299" s="391"/>
      <c r="S299" s="391"/>
      <c r="T299" s="391"/>
      <c r="U299" s="391"/>
      <c r="V299" s="391"/>
      <c r="W299" s="391"/>
      <c r="X299" s="391"/>
      <c r="Y299" s="391"/>
      <c r="Z299" s="391"/>
    </row>
    <row r="300" spans="1:26" ht="15.75" customHeight="1">
      <c r="A300" s="391"/>
      <c r="B300" s="391"/>
      <c r="C300" s="391"/>
      <c r="D300" s="391"/>
      <c r="E300" s="391"/>
      <c r="F300" s="391"/>
      <c r="G300" s="391"/>
      <c r="H300" s="391"/>
      <c r="I300" s="391"/>
      <c r="J300" s="391"/>
      <c r="K300" s="391"/>
      <c r="L300" s="391"/>
      <c r="M300" s="391"/>
      <c r="N300" s="391"/>
      <c r="O300" s="391"/>
      <c r="P300" s="391"/>
      <c r="Q300" s="391"/>
      <c r="R300" s="391"/>
      <c r="S300" s="391"/>
      <c r="T300" s="391"/>
      <c r="U300" s="391"/>
      <c r="V300" s="391"/>
      <c r="W300" s="391"/>
      <c r="X300" s="391"/>
      <c r="Y300" s="391"/>
      <c r="Z300" s="391"/>
    </row>
    <row r="301" spans="1:26" ht="15.75" customHeight="1">
      <c r="A301" s="391"/>
      <c r="B301" s="391"/>
      <c r="C301" s="391"/>
      <c r="D301" s="391"/>
      <c r="E301" s="391"/>
      <c r="F301" s="391"/>
      <c r="G301" s="391"/>
      <c r="H301" s="391"/>
      <c r="I301" s="391"/>
      <c r="J301" s="391"/>
      <c r="K301" s="391"/>
      <c r="L301" s="391"/>
      <c r="M301" s="391"/>
      <c r="N301" s="391"/>
      <c r="O301" s="391"/>
      <c r="P301" s="391"/>
      <c r="Q301" s="391"/>
      <c r="R301" s="391"/>
      <c r="S301" s="391"/>
      <c r="T301" s="391"/>
      <c r="U301" s="391"/>
      <c r="V301" s="391"/>
      <c r="W301" s="391"/>
      <c r="X301" s="391"/>
      <c r="Y301" s="391"/>
      <c r="Z301" s="391"/>
    </row>
    <row r="302" spans="1:26" ht="15.75" customHeight="1">
      <c r="A302" s="391"/>
      <c r="B302" s="391"/>
      <c r="C302" s="391"/>
      <c r="D302" s="391"/>
      <c r="E302" s="391"/>
      <c r="F302" s="391"/>
      <c r="G302" s="391"/>
      <c r="H302" s="391"/>
      <c r="I302" s="391"/>
      <c r="J302" s="391"/>
      <c r="K302" s="391"/>
      <c r="L302" s="391"/>
      <c r="M302" s="391"/>
      <c r="N302" s="391"/>
      <c r="O302" s="391"/>
      <c r="P302" s="391"/>
      <c r="Q302" s="391"/>
      <c r="R302" s="391"/>
      <c r="S302" s="391"/>
      <c r="T302" s="391"/>
      <c r="U302" s="391"/>
      <c r="V302" s="391"/>
      <c r="W302" s="391"/>
      <c r="X302" s="391"/>
      <c r="Y302" s="391"/>
      <c r="Z302" s="391"/>
    </row>
    <row r="303" spans="1:26" ht="15.75" customHeight="1">
      <c r="A303" s="391"/>
      <c r="B303" s="391"/>
      <c r="C303" s="391"/>
      <c r="D303" s="391"/>
      <c r="E303" s="391"/>
      <c r="F303" s="391"/>
      <c r="G303" s="391"/>
      <c r="H303" s="391"/>
      <c r="I303" s="391"/>
      <c r="J303" s="391"/>
      <c r="K303" s="391"/>
      <c r="L303" s="391"/>
      <c r="M303" s="391"/>
      <c r="N303" s="391"/>
      <c r="O303" s="391"/>
      <c r="P303" s="391"/>
      <c r="Q303" s="391"/>
      <c r="R303" s="391"/>
      <c r="S303" s="391"/>
      <c r="T303" s="391"/>
      <c r="U303" s="391"/>
      <c r="V303" s="391"/>
      <c r="W303" s="391"/>
      <c r="X303" s="391"/>
      <c r="Y303" s="391"/>
      <c r="Z303" s="391"/>
    </row>
    <row r="304" spans="1:26" ht="15.75" customHeight="1">
      <c r="A304" s="391"/>
      <c r="B304" s="391"/>
      <c r="C304" s="391"/>
      <c r="D304" s="391"/>
      <c r="E304" s="391"/>
      <c r="F304" s="391"/>
      <c r="G304" s="391"/>
      <c r="H304" s="391"/>
      <c r="I304" s="391"/>
      <c r="J304" s="391"/>
      <c r="K304" s="391"/>
      <c r="L304" s="391"/>
      <c r="M304" s="391"/>
      <c r="N304" s="391"/>
      <c r="O304" s="391"/>
      <c r="P304" s="391"/>
      <c r="Q304" s="391"/>
      <c r="R304" s="391"/>
      <c r="S304" s="391"/>
      <c r="T304" s="391"/>
      <c r="U304" s="391"/>
      <c r="V304" s="391"/>
      <c r="W304" s="391"/>
      <c r="X304" s="391"/>
      <c r="Y304" s="391"/>
      <c r="Z304" s="391"/>
    </row>
    <row r="305" spans="1:26" ht="15.75" customHeight="1">
      <c r="A305" s="391"/>
      <c r="B305" s="391"/>
      <c r="C305" s="391"/>
      <c r="D305" s="391"/>
      <c r="E305" s="391"/>
      <c r="F305" s="391"/>
      <c r="G305" s="391"/>
      <c r="H305" s="391"/>
      <c r="I305" s="391"/>
      <c r="J305" s="391"/>
      <c r="K305" s="391"/>
      <c r="L305" s="391"/>
      <c r="M305" s="391"/>
      <c r="N305" s="391"/>
      <c r="O305" s="391"/>
      <c r="P305" s="391"/>
      <c r="Q305" s="391"/>
      <c r="R305" s="391"/>
      <c r="S305" s="391"/>
      <c r="T305" s="391"/>
      <c r="U305" s="391"/>
      <c r="V305" s="391"/>
      <c r="W305" s="391"/>
      <c r="X305" s="391"/>
      <c r="Y305" s="391"/>
      <c r="Z305" s="391"/>
    </row>
    <row r="306" spans="1:26" ht="15.75" customHeight="1">
      <c r="A306" s="391"/>
      <c r="B306" s="391"/>
      <c r="C306" s="391"/>
      <c r="D306" s="391"/>
      <c r="E306" s="391"/>
      <c r="F306" s="391"/>
      <c r="G306" s="391"/>
      <c r="H306" s="391"/>
      <c r="I306" s="391"/>
      <c r="J306" s="391"/>
      <c r="K306" s="391"/>
      <c r="L306" s="391"/>
      <c r="M306" s="391"/>
      <c r="N306" s="391"/>
      <c r="O306" s="391"/>
      <c r="P306" s="391"/>
      <c r="Q306" s="391"/>
      <c r="R306" s="391"/>
      <c r="S306" s="391"/>
      <c r="T306" s="391"/>
      <c r="U306" s="391"/>
      <c r="V306" s="391"/>
      <c r="W306" s="391"/>
      <c r="X306" s="391"/>
      <c r="Y306" s="391"/>
      <c r="Z306" s="391"/>
    </row>
    <row r="307" spans="1:26" ht="15.75" customHeight="1">
      <c r="A307" s="391"/>
      <c r="B307" s="391"/>
      <c r="C307" s="391"/>
      <c r="D307" s="391"/>
      <c r="E307" s="391"/>
      <c r="F307" s="391"/>
      <c r="G307" s="391"/>
      <c r="H307" s="391"/>
      <c r="I307" s="391"/>
      <c r="J307" s="391"/>
      <c r="K307" s="391"/>
      <c r="L307" s="391"/>
      <c r="M307" s="391"/>
      <c r="N307" s="391"/>
      <c r="O307" s="391"/>
      <c r="P307" s="391"/>
      <c r="Q307" s="391"/>
      <c r="R307" s="391"/>
      <c r="S307" s="391"/>
      <c r="T307" s="391"/>
      <c r="U307" s="391"/>
      <c r="V307" s="391"/>
      <c r="W307" s="391"/>
      <c r="X307" s="391"/>
      <c r="Y307" s="391"/>
      <c r="Z307" s="391"/>
    </row>
    <row r="308" spans="1:26" ht="15.75" customHeight="1">
      <c r="A308" s="391"/>
      <c r="B308" s="391"/>
      <c r="C308" s="391"/>
      <c r="D308" s="391"/>
      <c r="E308" s="391"/>
      <c r="F308" s="391"/>
      <c r="G308" s="391"/>
      <c r="H308" s="391"/>
      <c r="I308" s="391"/>
      <c r="J308" s="391"/>
      <c r="K308" s="391"/>
      <c r="L308" s="391"/>
      <c r="M308" s="391"/>
      <c r="N308" s="391"/>
      <c r="O308" s="391"/>
      <c r="P308" s="391"/>
      <c r="Q308" s="391"/>
      <c r="R308" s="391"/>
      <c r="S308" s="391"/>
      <c r="T308" s="391"/>
      <c r="U308" s="391"/>
      <c r="V308" s="391"/>
      <c r="W308" s="391"/>
      <c r="X308" s="391"/>
      <c r="Y308" s="391"/>
      <c r="Z308" s="391"/>
    </row>
    <row r="309" spans="1:26" ht="15.75" customHeight="1">
      <c r="A309" s="391"/>
      <c r="B309" s="391"/>
      <c r="C309" s="391"/>
      <c r="D309" s="391"/>
      <c r="E309" s="391"/>
      <c r="F309" s="391"/>
      <c r="G309" s="391"/>
      <c r="H309" s="391"/>
      <c r="I309" s="391"/>
      <c r="J309" s="391"/>
      <c r="K309" s="391"/>
      <c r="L309" s="391"/>
      <c r="M309" s="391"/>
      <c r="N309" s="391"/>
      <c r="O309" s="391"/>
      <c r="P309" s="391"/>
      <c r="Q309" s="391"/>
      <c r="R309" s="391"/>
      <c r="S309" s="391"/>
      <c r="T309" s="391"/>
      <c r="U309" s="391"/>
      <c r="V309" s="391"/>
      <c r="W309" s="391"/>
      <c r="X309" s="391"/>
      <c r="Y309" s="391"/>
      <c r="Z309" s="391"/>
    </row>
    <row r="310" spans="1:26" ht="15.75" customHeight="1">
      <c r="A310" s="391"/>
      <c r="B310" s="391"/>
      <c r="C310" s="391"/>
      <c r="D310" s="391"/>
      <c r="E310" s="391"/>
      <c r="F310" s="391"/>
      <c r="G310" s="391"/>
      <c r="H310" s="391"/>
      <c r="I310" s="391"/>
      <c r="J310" s="391"/>
      <c r="K310" s="391"/>
      <c r="L310" s="391"/>
      <c r="M310" s="391"/>
      <c r="N310" s="391"/>
      <c r="O310" s="391"/>
      <c r="P310" s="391"/>
      <c r="Q310" s="391"/>
      <c r="R310" s="391"/>
      <c r="S310" s="391"/>
      <c r="T310" s="391"/>
      <c r="U310" s="391"/>
      <c r="V310" s="391"/>
      <c r="W310" s="391"/>
      <c r="X310" s="391"/>
      <c r="Y310" s="391"/>
      <c r="Z310" s="391"/>
    </row>
    <row r="311" spans="1:26" ht="15.75" customHeight="1">
      <c r="A311" s="391"/>
      <c r="B311" s="391"/>
      <c r="C311" s="391"/>
      <c r="D311" s="391"/>
      <c r="E311" s="391"/>
      <c r="F311" s="391"/>
      <c r="G311" s="391"/>
      <c r="H311" s="391"/>
      <c r="I311" s="391"/>
      <c r="J311" s="391"/>
      <c r="K311" s="391"/>
      <c r="L311" s="391"/>
      <c r="M311" s="391"/>
      <c r="N311" s="391"/>
      <c r="O311" s="391"/>
      <c r="P311" s="391"/>
      <c r="Q311" s="391"/>
      <c r="R311" s="391"/>
      <c r="S311" s="391"/>
      <c r="T311" s="391"/>
      <c r="U311" s="391"/>
      <c r="V311" s="391"/>
      <c r="W311" s="391"/>
      <c r="X311" s="391"/>
      <c r="Y311" s="391"/>
      <c r="Z311" s="391"/>
    </row>
    <row r="312" spans="1:26" ht="15.75" customHeight="1">
      <c r="A312" s="391"/>
      <c r="B312" s="391"/>
      <c r="C312" s="391"/>
      <c r="D312" s="391"/>
      <c r="E312" s="391"/>
      <c r="F312" s="391"/>
      <c r="G312" s="391"/>
      <c r="H312" s="391"/>
      <c r="I312" s="391"/>
      <c r="J312" s="391"/>
      <c r="K312" s="391"/>
      <c r="L312" s="391"/>
      <c r="M312" s="391"/>
      <c r="N312" s="391"/>
      <c r="O312" s="391"/>
      <c r="P312" s="391"/>
      <c r="Q312" s="391"/>
      <c r="R312" s="391"/>
      <c r="S312" s="391"/>
      <c r="T312" s="391"/>
      <c r="U312" s="391"/>
      <c r="V312" s="391"/>
      <c r="W312" s="391"/>
      <c r="X312" s="391"/>
      <c r="Y312" s="391"/>
      <c r="Z312" s="391"/>
    </row>
    <row r="313" spans="1:26" ht="15.75" customHeight="1">
      <c r="A313" s="391"/>
      <c r="B313" s="391"/>
      <c r="C313" s="391"/>
      <c r="D313" s="391"/>
      <c r="E313" s="391"/>
      <c r="F313" s="391"/>
      <c r="G313" s="391"/>
      <c r="H313" s="391"/>
      <c r="I313" s="391"/>
      <c r="J313" s="391"/>
      <c r="K313" s="391"/>
      <c r="L313" s="391"/>
      <c r="M313" s="391"/>
      <c r="N313" s="391"/>
      <c r="O313" s="391"/>
      <c r="P313" s="391"/>
      <c r="Q313" s="391"/>
      <c r="R313" s="391"/>
      <c r="S313" s="391"/>
      <c r="T313" s="391"/>
      <c r="U313" s="391"/>
      <c r="V313" s="391"/>
      <c r="W313" s="391"/>
      <c r="X313" s="391"/>
      <c r="Y313" s="391"/>
      <c r="Z313" s="391"/>
    </row>
    <row r="314" spans="1:26" ht="15.75" customHeight="1">
      <c r="A314" s="391"/>
      <c r="B314" s="391"/>
      <c r="C314" s="391"/>
      <c r="D314" s="391"/>
      <c r="E314" s="391"/>
      <c r="F314" s="391"/>
      <c r="G314" s="391"/>
      <c r="H314" s="391"/>
      <c r="I314" s="391"/>
      <c r="J314" s="391"/>
      <c r="K314" s="391"/>
      <c r="L314" s="391"/>
      <c r="M314" s="391"/>
      <c r="N314" s="391"/>
      <c r="O314" s="391"/>
      <c r="P314" s="391"/>
      <c r="Q314" s="391"/>
      <c r="R314" s="391"/>
      <c r="S314" s="391"/>
      <c r="T314" s="391"/>
      <c r="U314" s="391"/>
      <c r="V314" s="391"/>
      <c r="W314" s="391"/>
      <c r="X314" s="391"/>
      <c r="Y314" s="391"/>
      <c r="Z314" s="391"/>
    </row>
    <row r="315" spans="1:26" ht="15.75" customHeight="1">
      <c r="A315" s="391"/>
      <c r="B315" s="391"/>
      <c r="C315" s="391"/>
      <c r="D315" s="391"/>
      <c r="E315" s="391"/>
      <c r="F315" s="391"/>
      <c r="G315" s="391"/>
      <c r="H315" s="391"/>
      <c r="I315" s="391"/>
      <c r="J315" s="391"/>
      <c r="K315" s="391"/>
      <c r="L315" s="391"/>
      <c r="M315" s="391"/>
      <c r="N315" s="391"/>
      <c r="O315" s="391"/>
      <c r="P315" s="391"/>
      <c r="Q315" s="391"/>
      <c r="R315" s="391"/>
      <c r="S315" s="391"/>
      <c r="T315" s="391"/>
      <c r="U315" s="391"/>
      <c r="V315" s="391"/>
      <c r="W315" s="391"/>
      <c r="X315" s="391"/>
      <c r="Y315" s="391"/>
      <c r="Z315" s="391"/>
    </row>
    <row r="316" spans="1:26" ht="15.75" customHeight="1">
      <c r="A316" s="391"/>
      <c r="B316" s="391"/>
      <c r="C316" s="391"/>
      <c r="D316" s="391"/>
      <c r="E316" s="391"/>
      <c r="F316" s="391"/>
      <c r="G316" s="391"/>
      <c r="H316" s="391"/>
      <c r="I316" s="391"/>
      <c r="J316" s="391"/>
      <c r="K316" s="391"/>
      <c r="L316" s="391"/>
      <c r="M316" s="391"/>
      <c r="N316" s="391"/>
      <c r="O316" s="391"/>
      <c r="P316" s="391"/>
      <c r="Q316" s="391"/>
      <c r="R316" s="391"/>
      <c r="S316" s="391"/>
      <c r="T316" s="391"/>
      <c r="U316" s="391"/>
      <c r="V316" s="391"/>
      <c r="W316" s="391"/>
      <c r="X316" s="391"/>
      <c r="Y316" s="391"/>
      <c r="Z316" s="391"/>
    </row>
    <row r="317" spans="1:26" ht="15.75" customHeight="1">
      <c r="A317" s="391"/>
      <c r="B317" s="391"/>
      <c r="C317" s="391"/>
      <c r="D317" s="391"/>
      <c r="E317" s="391"/>
      <c r="F317" s="391"/>
      <c r="G317" s="391"/>
      <c r="H317" s="391"/>
      <c r="I317" s="391"/>
      <c r="J317" s="391"/>
      <c r="K317" s="391"/>
      <c r="L317" s="391"/>
      <c r="M317" s="391"/>
      <c r="N317" s="391"/>
      <c r="O317" s="391"/>
      <c r="P317" s="391"/>
      <c r="Q317" s="391"/>
      <c r="R317" s="391"/>
      <c r="S317" s="391"/>
      <c r="T317" s="391"/>
      <c r="U317" s="391"/>
      <c r="V317" s="391"/>
      <c r="W317" s="391"/>
      <c r="X317" s="391"/>
      <c r="Y317" s="391"/>
      <c r="Z317" s="391"/>
    </row>
    <row r="318" spans="1:26" ht="15.75" customHeight="1">
      <c r="A318" s="391"/>
      <c r="B318" s="391"/>
      <c r="C318" s="391"/>
      <c r="D318" s="391"/>
      <c r="E318" s="391"/>
      <c r="F318" s="391"/>
      <c r="G318" s="391"/>
      <c r="H318" s="391"/>
      <c r="I318" s="391"/>
      <c r="J318" s="391"/>
      <c r="K318" s="391"/>
      <c r="L318" s="391"/>
      <c r="M318" s="391"/>
      <c r="N318" s="391"/>
      <c r="O318" s="391"/>
      <c r="P318" s="391"/>
      <c r="Q318" s="391"/>
      <c r="R318" s="391"/>
      <c r="S318" s="391"/>
      <c r="T318" s="391"/>
      <c r="U318" s="391"/>
      <c r="V318" s="391"/>
      <c r="W318" s="391"/>
      <c r="X318" s="391"/>
      <c r="Y318" s="391"/>
      <c r="Z318" s="391"/>
    </row>
    <row r="319" spans="1:26" ht="15.75" customHeight="1">
      <c r="A319" s="391"/>
      <c r="B319" s="391"/>
      <c r="C319" s="391"/>
      <c r="D319" s="391"/>
      <c r="E319" s="391"/>
      <c r="F319" s="391"/>
      <c r="G319" s="391"/>
      <c r="H319" s="391"/>
      <c r="I319" s="391"/>
      <c r="J319" s="391"/>
      <c r="K319" s="391"/>
      <c r="L319" s="391"/>
      <c r="M319" s="391"/>
      <c r="N319" s="391"/>
      <c r="O319" s="391"/>
      <c r="P319" s="391"/>
      <c r="Q319" s="391"/>
      <c r="R319" s="391"/>
      <c r="S319" s="391"/>
      <c r="T319" s="391"/>
      <c r="U319" s="391"/>
      <c r="V319" s="391"/>
      <c r="W319" s="391"/>
      <c r="X319" s="391"/>
      <c r="Y319" s="391"/>
      <c r="Z319" s="391"/>
    </row>
    <row r="320" spans="1:26" ht="15.75" customHeight="1">
      <c r="A320" s="391"/>
      <c r="B320" s="391"/>
      <c r="C320" s="391"/>
      <c r="D320" s="391"/>
      <c r="E320" s="391"/>
      <c r="F320" s="391"/>
      <c r="G320" s="391"/>
      <c r="H320" s="391"/>
      <c r="I320" s="391"/>
      <c r="J320" s="391"/>
      <c r="K320" s="391"/>
      <c r="L320" s="391"/>
      <c r="M320" s="391"/>
      <c r="N320" s="391"/>
      <c r="O320" s="391"/>
      <c r="P320" s="391"/>
      <c r="Q320" s="391"/>
      <c r="R320" s="391"/>
      <c r="S320" s="391"/>
      <c r="T320" s="391"/>
      <c r="U320" s="391"/>
      <c r="V320" s="391"/>
      <c r="W320" s="391"/>
      <c r="X320" s="391"/>
      <c r="Y320" s="391"/>
      <c r="Z320" s="391"/>
    </row>
    <row r="321" spans="1:26" ht="15.75" customHeight="1">
      <c r="A321" s="391"/>
      <c r="B321" s="391"/>
      <c r="C321" s="391"/>
      <c r="D321" s="391"/>
      <c r="E321" s="391"/>
      <c r="F321" s="391"/>
      <c r="G321" s="391"/>
      <c r="H321" s="391"/>
      <c r="I321" s="391"/>
      <c r="J321" s="391"/>
      <c r="K321" s="391"/>
      <c r="L321" s="391"/>
      <c r="M321" s="391"/>
      <c r="N321" s="391"/>
      <c r="O321" s="391"/>
      <c r="P321" s="391"/>
      <c r="Q321" s="391"/>
      <c r="R321" s="391"/>
      <c r="S321" s="391"/>
      <c r="T321" s="391"/>
      <c r="U321" s="391"/>
      <c r="V321" s="391"/>
      <c r="W321" s="391"/>
      <c r="X321" s="391"/>
      <c r="Y321" s="391"/>
      <c r="Z321" s="391"/>
    </row>
    <row r="322" spans="1:26" ht="15.75" customHeight="1">
      <c r="A322" s="391"/>
      <c r="B322" s="391"/>
      <c r="C322" s="391"/>
      <c r="D322" s="391"/>
      <c r="E322" s="391"/>
      <c r="F322" s="391"/>
      <c r="G322" s="391"/>
      <c r="H322" s="391"/>
      <c r="I322" s="391"/>
      <c r="J322" s="391"/>
      <c r="K322" s="391"/>
      <c r="L322" s="391"/>
      <c r="M322" s="391"/>
      <c r="N322" s="391"/>
      <c r="O322" s="391"/>
      <c r="P322" s="391"/>
      <c r="Q322" s="391"/>
      <c r="R322" s="391"/>
      <c r="S322" s="391"/>
      <c r="T322" s="391"/>
      <c r="U322" s="391"/>
      <c r="V322" s="391"/>
      <c r="W322" s="391"/>
      <c r="X322" s="391"/>
      <c r="Y322" s="391"/>
      <c r="Z322" s="391"/>
    </row>
    <row r="323" spans="1:26" ht="15.75" customHeight="1">
      <c r="A323" s="391"/>
      <c r="B323" s="391"/>
      <c r="C323" s="391"/>
      <c r="D323" s="391"/>
      <c r="E323" s="391"/>
      <c r="F323" s="391"/>
      <c r="G323" s="391"/>
      <c r="H323" s="391"/>
      <c r="I323" s="391"/>
      <c r="J323" s="391"/>
      <c r="K323" s="391"/>
      <c r="L323" s="391"/>
      <c r="M323" s="391"/>
      <c r="N323" s="391"/>
      <c r="O323" s="391"/>
      <c r="P323" s="391"/>
      <c r="Q323" s="391"/>
      <c r="R323" s="391"/>
      <c r="S323" s="391"/>
      <c r="T323" s="391"/>
      <c r="U323" s="391"/>
      <c r="V323" s="391"/>
      <c r="W323" s="391"/>
      <c r="X323" s="391"/>
      <c r="Y323" s="391"/>
      <c r="Z323" s="391"/>
    </row>
    <row r="324" spans="1:26" ht="15.75" customHeight="1">
      <c r="A324" s="391"/>
      <c r="B324" s="391"/>
      <c r="C324" s="391"/>
      <c r="D324" s="391"/>
      <c r="E324" s="391"/>
      <c r="F324" s="391"/>
      <c r="G324" s="391"/>
      <c r="H324" s="391"/>
      <c r="I324" s="391"/>
      <c r="J324" s="391"/>
      <c r="K324" s="391"/>
      <c r="L324" s="391"/>
      <c r="M324" s="391"/>
      <c r="N324" s="391"/>
      <c r="O324" s="391"/>
      <c r="P324" s="391"/>
      <c r="Q324" s="391"/>
      <c r="R324" s="391"/>
      <c r="S324" s="391"/>
      <c r="T324" s="391"/>
      <c r="U324" s="391"/>
      <c r="V324" s="391"/>
      <c r="W324" s="391"/>
      <c r="X324" s="391"/>
      <c r="Y324" s="391"/>
      <c r="Z324" s="391"/>
    </row>
    <row r="325" spans="1:26" ht="15.75" customHeight="1">
      <c r="A325" s="391"/>
      <c r="B325" s="391"/>
      <c r="C325" s="391"/>
      <c r="D325" s="391"/>
      <c r="E325" s="391"/>
      <c r="F325" s="391"/>
      <c r="G325" s="391"/>
      <c r="H325" s="391"/>
      <c r="I325" s="391"/>
      <c r="J325" s="391"/>
      <c r="K325" s="391"/>
      <c r="L325" s="391"/>
      <c r="M325" s="391"/>
      <c r="N325" s="391"/>
      <c r="O325" s="391"/>
      <c r="P325" s="391"/>
      <c r="Q325" s="391"/>
      <c r="R325" s="391"/>
      <c r="S325" s="391"/>
      <c r="T325" s="391"/>
      <c r="U325" s="391"/>
      <c r="V325" s="391"/>
      <c r="W325" s="391"/>
      <c r="X325" s="391"/>
      <c r="Y325" s="391"/>
      <c r="Z325" s="391"/>
    </row>
    <row r="326" spans="1:26" ht="15.75" customHeight="1">
      <c r="A326" s="391"/>
      <c r="B326" s="391"/>
      <c r="C326" s="391"/>
      <c r="D326" s="391"/>
      <c r="E326" s="391"/>
      <c r="F326" s="391"/>
      <c r="G326" s="391"/>
      <c r="H326" s="391"/>
      <c r="I326" s="391"/>
      <c r="J326" s="391"/>
      <c r="K326" s="391"/>
      <c r="L326" s="391"/>
      <c r="M326" s="391"/>
      <c r="N326" s="391"/>
      <c r="O326" s="391"/>
      <c r="P326" s="391"/>
      <c r="Q326" s="391"/>
      <c r="R326" s="391"/>
      <c r="S326" s="391"/>
      <c r="T326" s="391"/>
      <c r="U326" s="391"/>
      <c r="V326" s="391"/>
      <c r="W326" s="391"/>
      <c r="X326" s="391"/>
      <c r="Y326" s="391"/>
      <c r="Z326" s="391"/>
    </row>
    <row r="327" spans="1:26" ht="15.75" customHeight="1">
      <c r="A327" s="391"/>
      <c r="B327" s="391"/>
      <c r="C327" s="391"/>
      <c r="D327" s="391"/>
      <c r="E327" s="391"/>
      <c r="F327" s="391"/>
      <c r="G327" s="391"/>
      <c r="H327" s="391"/>
      <c r="I327" s="391"/>
      <c r="J327" s="391"/>
      <c r="K327" s="391"/>
      <c r="L327" s="391"/>
      <c r="M327" s="391"/>
      <c r="N327" s="391"/>
      <c r="O327" s="391"/>
      <c r="P327" s="391"/>
      <c r="Q327" s="391"/>
      <c r="R327" s="391"/>
      <c r="S327" s="391"/>
      <c r="T327" s="391"/>
      <c r="U327" s="391"/>
      <c r="V327" s="391"/>
      <c r="W327" s="391"/>
      <c r="X327" s="391"/>
      <c r="Y327" s="391"/>
      <c r="Z327" s="391"/>
    </row>
    <row r="328" spans="1:26" ht="15.75" customHeight="1">
      <c r="A328" s="391"/>
      <c r="B328" s="391"/>
      <c r="C328" s="391"/>
      <c r="D328" s="391"/>
      <c r="E328" s="391"/>
      <c r="F328" s="391"/>
      <c r="G328" s="391"/>
      <c r="H328" s="391"/>
      <c r="I328" s="391"/>
      <c r="J328" s="391"/>
      <c r="K328" s="391"/>
      <c r="L328" s="391"/>
      <c r="M328" s="391"/>
      <c r="N328" s="391"/>
      <c r="O328" s="391"/>
      <c r="P328" s="391"/>
      <c r="Q328" s="391"/>
      <c r="R328" s="391"/>
      <c r="S328" s="391"/>
      <c r="T328" s="391"/>
      <c r="U328" s="391"/>
      <c r="V328" s="391"/>
      <c r="W328" s="391"/>
      <c r="X328" s="391"/>
      <c r="Y328" s="391"/>
      <c r="Z328" s="391"/>
    </row>
    <row r="329" spans="1:26" ht="15.75" customHeight="1">
      <c r="A329" s="391"/>
      <c r="B329" s="391"/>
      <c r="C329" s="391"/>
      <c r="D329" s="391"/>
      <c r="E329" s="391"/>
      <c r="F329" s="391"/>
      <c r="G329" s="391"/>
      <c r="H329" s="391"/>
      <c r="I329" s="391"/>
      <c r="J329" s="391"/>
      <c r="K329" s="391"/>
      <c r="L329" s="391"/>
      <c r="M329" s="391"/>
      <c r="N329" s="391"/>
      <c r="O329" s="391"/>
      <c r="P329" s="391"/>
      <c r="Q329" s="391"/>
      <c r="R329" s="391"/>
      <c r="S329" s="391"/>
      <c r="T329" s="391"/>
      <c r="U329" s="391"/>
      <c r="V329" s="391"/>
      <c r="W329" s="391"/>
      <c r="X329" s="391"/>
      <c r="Y329" s="391"/>
      <c r="Z329" s="391"/>
    </row>
    <row r="330" spans="1:26" ht="15.75" customHeight="1">
      <c r="A330" s="391"/>
      <c r="B330" s="391"/>
      <c r="C330" s="391"/>
      <c r="D330" s="391"/>
      <c r="E330" s="391"/>
      <c r="F330" s="391"/>
      <c r="G330" s="391"/>
      <c r="H330" s="391"/>
      <c r="I330" s="391"/>
      <c r="J330" s="391"/>
      <c r="K330" s="391"/>
      <c r="L330" s="391"/>
      <c r="M330" s="391"/>
      <c r="N330" s="391"/>
      <c r="O330" s="391"/>
      <c r="P330" s="391"/>
      <c r="Q330" s="391"/>
      <c r="R330" s="391"/>
      <c r="S330" s="391"/>
      <c r="T330" s="391"/>
      <c r="U330" s="391"/>
      <c r="V330" s="391"/>
      <c r="W330" s="391"/>
      <c r="X330" s="391"/>
      <c r="Y330" s="391"/>
      <c r="Z330" s="391"/>
    </row>
    <row r="331" spans="1:26" ht="15.75" customHeight="1">
      <c r="A331" s="391"/>
      <c r="B331" s="391"/>
      <c r="C331" s="391"/>
      <c r="D331" s="391"/>
      <c r="E331" s="391"/>
      <c r="F331" s="391"/>
      <c r="G331" s="391"/>
      <c r="H331" s="391"/>
      <c r="I331" s="391"/>
      <c r="J331" s="391"/>
      <c r="K331" s="391"/>
      <c r="L331" s="391"/>
      <c r="M331" s="391"/>
      <c r="N331" s="391"/>
      <c r="O331" s="391"/>
      <c r="P331" s="391"/>
      <c r="Q331" s="391"/>
      <c r="R331" s="391"/>
      <c r="S331" s="391"/>
      <c r="T331" s="391"/>
      <c r="U331" s="391"/>
      <c r="V331" s="391"/>
      <c r="W331" s="391"/>
      <c r="X331" s="391"/>
      <c r="Y331" s="391"/>
      <c r="Z331" s="391"/>
    </row>
    <row r="332" spans="1:26" ht="15.75" customHeight="1">
      <c r="A332" s="391"/>
      <c r="B332" s="391"/>
      <c r="C332" s="391"/>
      <c r="D332" s="391"/>
      <c r="E332" s="391"/>
      <c r="F332" s="391"/>
      <c r="G332" s="391"/>
      <c r="H332" s="391"/>
      <c r="I332" s="391"/>
      <c r="J332" s="391"/>
      <c r="K332" s="391"/>
      <c r="L332" s="391"/>
      <c r="M332" s="391"/>
      <c r="N332" s="391"/>
      <c r="O332" s="391"/>
      <c r="P332" s="391"/>
      <c r="Q332" s="391"/>
      <c r="R332" s="391"/>
      <c r="S332" s="391"/>
      <c r="T332" s="391"/>
      <c r="U332" s="391"/>
      <c r="V332" s="391"/>
      <c r="W332" s="391"/>
      <c r="X332" s="391"/>
      <c r="Y332" s="391"/>
      <c r="Z332" s="391"/>
    </row>
    <row r="333" spans="1:26" ht="15.75" customHeight="1">
      <c r="A333" s="391"/>
      <c r="B333" s="391"/>
      <c r="C333" s="391"/>
      <c r="D333" s="391"/>
      <c r="E333" s="391"/>
      <c r="F333" s="391"/>
      <c r="G333" s="391"/>
      <c r="H333" s="391"/>
      <c r="I333" s="391"/>
      <c r="J333" s="391"/>
      <c r="K333" s="391"/>
      <c r="L333" s="391"/>
      <c r="M333" s="391"/>
      <c r="N333" s="391"/>
      <c r="O333" s="391"/>
      <c r="P333" s="391"/>
      <c r="Q333" s="391"/>
      <c r="R333" s="391"/>
      <c r="S333" s="391"/>
      <c r="T333" s="391"/>
      <c r="U333" s="391"/>
      <c r="V333" s="391"/>
      <c r="W333" s="391"/>
      <c r="X333" s="391"/>
      <c r="Y333" s="391"/>
      <c r="Z333" s="391"/>
    </row>
    <row r="334" spans="1:26" ht="15.75" customHeight="1">
      <c r="A334" s="391"/>
      <c r="B334" s="391"/>
      <c r="C334" s="391"/>
      <c r="D334" s="391"/>
      <c r="E334" s="391"/>
      <c r="F334" s="391"/>
      <c r="G334" s="391"/>
      <c r="H334" s="391"/>
      <c r="I334" s="391"/>
      <c r="J334" s="391"/>
      <c r="K334" s="391"/>
      <c r="L334" s="391"/>
      <c r="M334" s="391"/>
      <c r="N334" s="391"/>
      <c r="O334" s="391"/>
      <c r="P334" s="391"/>
      <c r="Q334" s="391"/>
      <c r="R334" s="391"/>
      <c r="S334" s="391"/>
      <c r="T334" s="391"/>
      <c r="U334" s="391"/>
      <c r="V334" s="391"/>
      <c r="W334" s="391"/>
      <c r="X334" s="391"/>
      <c r="Y334" s="391"/>
      <c r="Z334" s="391"/>
    </row>
    <row r="335" spans="1:26" ht="15.75" customHeight="1">
      <c r="A335" s="391"/>
      <c r="B335" s="391"/>
      <c r="C335" s="391"/>
      <c r="D335" s="391"/>
      <c r="E335" s="391"/>
      <c r="F335" s="391"/>
      <c r="G335" s="391"/>
      <c r="H335" s="391"/>
      <c r="I335" s="391"/>
      <c r="J335" s="391"/>
      <c r="K335" s="391"/>
      <c r="L335" s="391"/>
      <c r="M335" s="391"/>
      <c r="N335" s="391"/>
      <c r="O335" s="391"/>
      <c r="P335" s="391"/>
      <c r="Q335" s="391"/>
      <c r="R335" s="391"/>
      <c r="S335" s="391"/>
      <c r="T335" s="391"/>
      <c r="U335" s="391"/>
      <c r="V335" s="391"/>
      <c r="W335" s="391"/>
      <c r="X335" s="391"/>
      <c r="Y335" s="391"/>
      <c r="Z335" s="391"/>
    </row>
    <row r="336" spans="1:26" ht="15.75" customHeight="1">
      <c r="A336" s="391"/>
      <c r="B336" s="391"/>
      <c r="C336" s="391"/>
      <c r="D336" s="391"/>
      <c r="E336" s="391"/>
      <c r="F336" s="391"/>
      <c r="G336" s="391"/>
      <c r="H336" s="391"/>
      <c r="I336" s="391"/>
      <c r="J336" s="391"/>
      <c r="K336" s="391"/>
      <c r="L336" s="391"/>
      <c r="M336" s="391"/>
      <c r="N336" s="391"/>
      <c r="O336" s="391"/>
      <c r="P336" s="391"/>
      <c r="Q336" s="391"/>
      <c r="R336" s="391"/>
      <c r="S336" s="391"/>
      <c r="T336" s="391"/>
      <c r="U336" s="391"/>
      <c r="V336" s="391"/>
      <c r="W336" s="391"/>
      <c r="X336" s="391"/>
      <c r="Y336" s="391"/>
      <c r="Z336" s="391"/>
    </row>
    <row r="337" spans="1:26" ht="15.75" customHeight="1">
      <c r="A337" s="391"/>
      <c r="B337" s="391"/>
      <c r="C337" s="391"/>
      <c r="D337" s="391"/>
      <c r="E337" s="391"/>
      <c r="F337" s="391"/>
      <c r="G337" s="391"/>
      <c r="H337" s="391"/>
      <c r="I337" s="391"/>
      <c r="J337" s="391"/>
      <c r="K337" s="391"/>
      <c r="L337" s="391"/>
      <c r="M337" s="391"/>
      <c r="N337" s="391"/>
      <c r="O337" s="391"/>
      <c r="P337" s="391"/>
      <c r="Q337" s="391"/>
      <c r="R337" s="391"/>
      <c r="S337" s="391"/>
      <c r="T337" s="391"/>
      <c r="U337" s="391"/>
      <c r="V337" s="391"/>
      <c r="W337" s="391"/>
      <c r="X337" s="391"/>
      <c r="Y337" s="391"/>
      <c r="Z337" s="391"/>
    </row>
    <row r="338" spans="1:26" ht="15.75" customHeight="1">
      <c r="A338" s="391"/>
      <c r="B338" s="391"/>
      <c r="C338" s="391"/>
      <c r="D338" s="391"/>
      <c r="E338" s="391"/>
      <c r="F338" s="391"/>
      <c r="G338" s="391"/>
      <c r="H338" s="391"/>
      <c r="I338" s="391"/>
      <c r="J338" s="391"/>
      <c r="K338" s="391"/>
      <c r="L338" s="391"/>
      <c r="M338" s="391"/>
      <c r="N338" s="391"/>
      <c r="O338" s="391"/>
      <c r="P338" s="391"/>
      <c r="Q338" s="391"/>
      <c r="R338" s="391"/>
      <c r="S338" s="391"/>
      <c r="T338" s="391"/>
      <c r="U338" s="391"/>
      <c r="V338" s="391"/>
      <c r="W338" s="391"/>
      <c r="X338" s="391"/>
      <c r="Y338" s="391"/>
      <c r="Z338" s="391"/>
    </row>
    <row r="339" spans="1:26" ht="15.75" customHeight="1">
      <c r="A339" s="391"/>
      <c r="B339" s="391"/>
      <c r="C339" s="391"/>
      <c r="D339" s="391"/>
      <c r="E339" s="391"/>
      <c r="F339" s="391"/>
      <c r="G339" s="391"/>
      <c r="H339" s="391"/>
      <c r="I339" s="391"/>
      <c r="J339" s="391"/>
      <c r="K339" s="391"/>
      <c r="L339" s="391"/>
      <c r="M339" s="391"/>
      <c r="N339" s="391"/>
      <c r="O339" s="391"/>
      <c r="P339" s="391"/>
      <c r="Q339" s="391"/>
      <c r="R339" s="391"/>
      <c r="S339" s="391"/>
      <c r="T339" s="391"/>
      <c r="U339" s="391"/>
      <c r="V339" s="391"/>
      <c r="W339" s="391"/>
      <c r="X339" s="391"/>
      <c r="Y339" s="391"/>
      <c r="Z339" s="391"/>
    </row>
    <row r="340" spans="1:26" ht="15.75" customHeight="1">
      <c r="A340" s="391"/>
      <c r="B340" s="391"/>
      <c r="C340" s="391"/>
      <c r="D340" s="391"/>
      <c r="E340" s="391"/>
      <c r="F340" s="391"/>
      <c r="G340" s="391"/>
      <c r="H340" s="391"/>
      <c r="I340" s="391"/>
      <c r="J340" s="391"/>
      <c r="K340" s="391"/>
      <c r="L340" s="391"/>
      <c r="M340" s="391"/>
      <c r="N340" s="391"/>
      <c r="O340" s="391"/>
      <c r="P340" s="391"/>
      <c r="Q340" s="391"/>
      <c r="R340" s="391"/>
      <c r="S340" s="391"/>
      <c r="T340" s="391"/>
      <c r="U340" s="391"/>
      <c r="V340" s="391"/>
      <c r="W340" s="391"/>
      <c r="X340" s="391"/>
      <c r="Y340" s="391"/>
      <c r="Z340" s="391"/>
    </row>
    <row r="341" spans="1:26" ht="15.75" customHeight="1">
      <c r="A341" s="391"/>
      <c r="B341" s="391"/>
      <c r="C341" s="391"/>
      <c r="D341" s="391"/>
      <c r="E341" s="391"/>
      <c r="F341" s="391"/>
      <c r="G341" s="391"/>
      <c r="H341" s="391"/>
      <c r="I341" s="391"/>
      <c r="J341" s="391"/>
      <c r="K341" s="391"/>
      <c r="L341" s="391"/>
      <c r="M341" s="391"/>
      <c r="N341" s="391"/>
      <c r="O341" s="391"/>
      <c r="P341" s="391"/>
      <c r="Q341" s="391"/>
      <c r="R341" s="391"/>
      <c r="S341" s="391"/>
      <c r="T341" s="391"/>
      <c r="U341" s="391"/>
      <c r="V341" s="391"/>
      <c r="W341" s="391"/>
      <c r="X341" s="391"/>
      <c r="Y341" s="391"/>
      <c r="Z341" s="391"/>
    </row>
    <row r="342" spans="1:26" ht="15.75" customHeight="1">
      <c r="A342" s="391"/>
      <c r="B342" s="391"/>
      <c r="C342" s="391"/>
      <c r="D342" s="391"/>
      <c r="E342" s="391"/>
      <c r="F342" s="391"/>
      <c r="G342" s="391"/>
      <c r="H342" s="391"/>
      <c r="I342" s="391"/>
      <c r="J342" s="391"/>
      <c r="K342" s="391"/>
      <c r="L342" s="391"/>
      <c r="M342" s="391"/>
      <c r="N342" s="391"/>
      <c r="O342" s="391"/>
      <c r="P342" s="391"/>
      <c r="Q342" s="391"/>
      <c r="R342" s="391"/>
      <c r="S342" s="391"/>
      <c r="T342" s="391"/>
      <c r="U342" s="391"/>
      <c r="V342" s="391"/>
      <c r="W342" s="391"/>
      <c r="X342" s="391"/>
      <c r="Y342" s="391"/>
      <c r="Z342" s="391"/>
    </row>
    <row r="343" spans="1:26" ht="15.75" customHeight="1">
      <c r="A343" s="391"/>
      <c r="B343" s="391"/>
      <c r="C343" s="391"/>
      <c r="D343" s="391"/>
      <c r="E343" s="391"/>
      <c r="F343" s="391"/>
      <c r="G343" s="391"/>
      <c r="H343" s="391"/>
      <c r="I343" s="391"/>
      <c r="J343" s="391"/>
      <c r="K343" s="391"/>
      <c r="L343" s="391"/>
      <c r="M343" s="391"/>
      <c r="N343" s="391"/>
      <c r="O343" s="391"/>
      <c r="P343" s="391"/>
      <c r="Q343" s="391"/>
      <c r="R343" s="391"/>
      <c r="S343" s="391"/>
      <c r="T343" s="391"/>
      <c r="U343" s="391"/>
      <c r="V343" s="391"/>
      <c r="W343" s="391"/>
      <c r="X343" s="391"/>
      <c r="Y343" s="391"/>
      <c r="Z343" s="391"/>
    </row>
    <row r="344" spans="1:26" ht="15.75" customHeight="1">
      <c r="A344" s="391"/>
      <c r="B344" s="391"/>
      <c r="C344" s="391"/>
      <c r="D344" s="391"/>
      <c r="E344" s="391"/>
      <c r="F344" s="391"/>
      <c r="G344" s="391"/>
      <c r="H344" s="391"/>
      <c r="I344" s="391"/>
      <c r="J344" s="391"/>
      <c r="K344" s="391"/>
      <c r="L344" s="391"/>
      <c r="M344" s="391"/>
      <c r="N344" s="391"/>
      <c r="O344" s="391"/>
      <c r="P344" s="391"/>
      <c r="Q344" s="391"/>
      <c r="R344" s="391"/>
      <c r="S344" s="391"/>
      <c r="T344" s="391"/>
      <c r="U344" s="391"/>
      <c r="V344" s="391"/>
      <c r="W344" s="391"/>
      <c r="X344" s="391"/>
      <c r="Y344" s="391"/>
      <c r="Z344" s="391"/>
    </row>
    <row r="345" spans="1:26" ht="15.75" customHeight="1">
      <c r="A345" s="391"/>
      <c r="B345" s="391"/>
      <c r="C345" s="391"/>
      <c r="D345" s="391"/>
      <c r="E345" s="391"/>
      <c r="F345" s="391"/>
      <c r="G345" s="391"/>
      <c r="H345" s="391"/>
      <c r="I345" s="391"/>
      <c r="J345" s="391"/>
      <c r="K345" s="391"/>
      <c r="L345" s="391"/>
      <c r="M345" s="391"/>
      <c r="N345" s="391"/>
      <c r="O345" s="391"/>
      <c r="P345" s="391"/>
      <c r="Q345" s="391"/>
      <c r="R345" s="391"/>
      <c r="S345" s="391"/>
      <c r="T345" s="391"/>
      <c r="U345" s="391"/>
      <c r="V345" s="391"/>
      <c r="W345" s="391"/>
      <c r="X345" s="391"/>
      <c r="Y345" s="391"/>
      <c r="Z345" s="391"/>
    </row>
    <row r="346" spans="1:26" ht="15.75" customHeight="1">
      <c r="A346" s="391"/>
      <c r="B346" s="391"/>
      <c r="C346" s="391"/>
      <c r="D346" s="391"/>
      <c r="E346" s="391"/>
      <c r="F346" s="391"/>
      <c r="G346" s="391"/>
      <c r="H346" s="391"/>
      <c r="I346" s="391"/>
      <c r="J346" s="391"/>
      <c r="K346" s="391"/>
      <c r="L346" s="391"/>
      <c r="M346" s="391"/>
      <c r="N346" s="391"/>
      <c r="O346" s="391"/>
      <c r="P346" s="391"/>
      <c r="Q346" s="391"/>
      <c r="R346" s="391"/>
      <c r="S346" s="391"/>
      <c r="T346" s="391"/>
      <c r="U346" s="391"/>
      <c r="V346" s="391"/>
      <c r="W346" s="391"/>
      <c r="X346" s="391"/>
      <c r="Y346" s="391"/>
      <c r="Z346" s="391"/>
    </row>
    <row r="347" spans="1:26" ht="15.75" customHeight="1">
      <c r="A347" s="391"/>
      <c r="B347" s="391"/>
      <c r="C347" s="391"/>
      <c r="D347" s="391"/>
      <c r="E347" s="391"/>
      <c r="F347" s="391"/>
      <c r="G347" s="391"/>
      <c r="H347" s="391"/>
      <c r="I347" s="391"/>
      <c r="J347" s="391"/>
      <c r="K347" s="391"/>
      <c r="L347" s="391"/>
      <c r="M347" s="391"/>
      <c r="N347" s="391"/>
      <c r="O347" s="391"/>
      <c r="P347" s="391"/>
      <c r="Q347" s="391"/>
      <c r="R347" s="391"/>
      <c r="S347" s="391"/>
      <c r="T347" s="391"/>
      <c r="U347" s="391"/>
      <c r="V347" s="391"/>
      <c r="W347" s="391"/>
      <c r="X347" s="391"/>
      <c r="Y347" s="391"/>
      <c r="Z347" s="391"/>
    </row>
    <row r="348" spans="1:26" ht="15.75" customHeight="1">
      <c r="A348" s="391"/>
      <c r="B348" s="391"/>
      <c r="C348" s="391"/>
      <c r="D348" s="391"/>
      <c r="E348" s="391"/>
      <c r="F348" s="391"/>
      <c r="G348" s="391"/>
      <c r="H348" s="391"/>
      <c r="I348" s="391"/>
      <c r="J348" s="391"/>
      <c r="K348" s="391"/>
      <c r="L348" s="391"/>
      <c r="M348" s="391"/>
      <c r="N348" s="391"/>
      <c r="O348" s="391"/>
      <c r="P348" s="391"/>
      <c r="Q348" s="391"/>
      <c r="R348" s="391"/>
      <c r="S348" s="391"/>
      <c r="T348" s="391"/>
      <c r="U348" s="391"/>
      <c r="V348" s="391"/>
      <c r="W348" s="391"/>
      <c r="X348" s="391"/>
      <c r="Y348" s="391"/>
      <c r="Z348" s="391"/>
    </row>
    <row r="349" spans="1:26" ht="15.75" customHeight="1">
      <c r="A349" s="391"/>
      <c r="B349" s="391"/>
      <c r="C349" s="391"/>
      <c r="D349" s="391"/>
      <c r="E349" s="391"/>
      <c r="F349" s="391"/>
      <c r="G349" s="391"/>
      <c r="H349" s="391"/>
      <c r="I349" s="391"/>
      <c r="J349" s="391"/>
      <c r="K349" s="391"/>
      <c r="L349" s="391"/>
      <c r="M349" s="391"/>
      <c r="N349" s="391"/>
      <c r="O349" s="391"/>
      <c r="P349" s="391"/>
      <c r="Q349" s="391"/>
      <c r="R349" s="391"/>
      <c r="S349" s="391"/>
      <c r="T349" s="391"/>
      <c r="U349" s="391"/>
      <c r="V349" s="391"/>
      <c r="W349" s="391"/>
      <c r="X349" s="391"/>
      <c r="Y349" s="391"/>
      <c r="Z349" s="391"/>
    </row>
    <row r="350" spans="1:26" ht="15.75" customHeight="1">
      <c r="A350" s="391"/>
      <c r="B350" s="391"/>
      <c r="C350" s="391"/>
      <c r="D350" s="391"/>
      <c r="E350" s="391"/>
      <c r="F350" s="391"/>
      <c r="G350" s="391"/>
      <c r="H350" s="391"/>
      <c r="I350" s="391"/>
      <c r="J350" s="391"/>
      <c r="K350" s="391"/>
      <c r="L350" s="391"/>
      <c r="M350" s="391"/>
      <c r="N350" s="391"/>
      <c r="O350" s="391"/>
      <c r="P350" s="391"/>
      <c r="Q350" s="391"/>
      <c r="R350" s="391"/>
      <c r="S350" s="391"/>
      <c r="T350" s="391"/>
      <c r="U350" s="391"/>
      <c r="V350" s="391"/>
      <c r="W350" s="391"/>
      <c r="X350" s="391"/>
      <c r="Y350" s="391"/>
      <c r="Z350" s="391"/>
    </row>
    <row r="351" spans="1:26" ht="15.75" customHeight="1">
      <c r="A351" s="391"/>
      <c r="B351" s="391"/>
      <c r="C351" s="391"/>
      <c r="D351" s="391"/>
      <c r="E351" s="391"/>
      <c r="F351" s="391"/>
      <c r="G351" s="391"/>
      <c r="H351" s="391"/>
      <c r="I351" s="391"/>
      <c r="J351" s="391"/>
      <c r="K351" s="391"/>
      <c r="L351" s="391"/>
      <c r="M351" s="391"/>
      <c r="N351" s="391"/>
      <c r="O351" s="391"/>
      <c r="P351" s="391"/>
      <c r="Q351" s="391"/>
      <c r="R351" s="391"/>
      <c r="S351" s="391"/>
      <c r="T351" s="391"/>
      <c r="U351" s="391"/>
      <c r="V351" s="391"/>
      <c r="W351" s="391"/>
      <c r="X351" s="391"/>
      <c r="Y351" s="391"/>
      <c r="Z351" s="391"/>
    </row>
    <row r="352" spans="1:26" ht="15.75" customHeight="1">
      <c r="A352" s="391"/>
      <c r="B352" s="391"/>
      <c r="C352" s="391"/>
      <c r="D352" s="391"/>
      <c r="E352" s="391"/>
      <c r="F352" s="391"/>
      <c r="G352" s="391"/>
      <c r="H352" s="391"/>
      <c r="I352" s="391"/>
      <c r="J352" s="391"/>
      <c r="K352" s="391"/>
      <c r="L352" s="391"/>
      <c r="M352" s="391"/>
      <c r="N352" s="391"/>
      <c r="O352" s="391"/>
      <c r="P352" s="391"/>
      <c r="Q352" s="391"/>
      <c r="R352" s="391"/>
      <c r="S352" s="391"/>
      <c r="T352" s="391"/>
      <c r="U352" s="391"/>
      <c r="V352" s="391"/>
      <c r="W352" s="391"/>
      <c r="X352" s="391"/>
      <c r="Y352" s="391"/>
      <c r="Z352" s="391"/>
    </row>
    <row r="353" spans="1:26" ht="15.75" customHeight="1">
      <c r="A353" s="391"/>
      <c r="B353" s="391"/>
      <c r="C353" s="391"/>
      <c r="D353" s="391"/>
      <c r="E353" s="391"/>
      <c r="F353" s="391"/>
      <c r="G353" s="391"/>
      <c r="H353" s="391"/>
      <c r="I353" s="391"/>
      <c r="J353" s="391"/>
      <c r="K353" s="391"/>
      <c r="L353" s="391"/>
      <c r="M353" s="391"/>
      <c r="N353" s="391"/>
      <c r="O353" s="391"/>
      <c r="P353" s="391"/>
      <c r="Q353" s="391"/>
      <c r="R353" s="391"/>
      <c r="S353" s="391"/>
      <c r="T353" s="391"/>
      <c r="U353" s="391"/>
      <c r="V353" s="391"/>
      <c r="W353" s="391"/>
      <c r="X353" s="391"/>
      <c r="Y353" s="391"/>
      <c r="Z353" s="391"/>
    </row>
    <row r="354" spans="1:26" ht="15.75" customHeight="1">
      <c r="A354" s="391"/>
      <c r="B354" s="391"/>
      <c r="C354" s="391"/>
      <c r="D354" s="391"/>
      <c r="E354" s="391"/>
      <c r="F354" s="391"/>
      <c r="G354" s="391"/>
      <c r="H354" s="391"/>
      <c r="I354" s="391"/>
      <c r="J354" s="391"/>
      <c r="K354" s="391"/>
      <c r="L354" s="391"/>
      <c r="M354" s="391"/>
      <c r="N354" s="391"/>
      <c r="O354" s="391"/>
      <c r="P354" s="391"/>
      <c r="Q354" s="391"/>
      <c r="R354" s="391"/>
      <c r="S354" s="391"/>
      <c r="T354" s="391"/>
      <c r="U354" s="391"/>
      <c r="V354" s="391"/>
      <c r="W354" s="391"/>
      <c r="X354" s="391"/>
      <c r="Y354" s="391"/>
      <c r="Z354" s="391"/>
    </row>
    <row r="355" spans="1:26" ht="15.75" customHeight="1">
      <c r="A355" s="391"/>
      <c r="B355" s="391"/>
      <c r="C355" s="391"/>
      <c r="D355" s="391"/>
      <c r="E355" s="391"/>
      <c r="F355" s="391"/>
      <c r="G355" s="391"/>
      <c r="H355" s="391"/>
      <c r="I355" s="391"/>
      <c r="J355" s="391"/>
      <c r="K355" s="391"/>
      <c r="L355" s="391"/>
      <c r="M355" s="391"/>
      <c r="N355" s="391"/>
      <c r="O355" s="391"/>
      <c r="P355" s="391"/>
      <c r="Q355" s="391"/>
      <c r="R355" s="391"/>
      <c r="S355" s="391"/>
      <c r="T355" s="391"/>
      <c r="U355" s="391"/>
      <c r="V355" s="391"/>
      <c r="W355" s="391"/>
      <c r="X355" s="391"/>
      <c r="Y355" s="391"/>
      <c r="Z355" s="391"/>
    </row>
    <row r="356" spans="1:26" ht="15.75" customHeight="1">
      <c r="A356" s="391"/>
      <c r="B356" s="391"/>
      <c r="C356" s="391"/>
      <c r="D356" s="391"/>
      <c r="E356" s="391"/>
      <c r="F356" s="391"/>
      <c r="G356" s="391"/>
      <c r="H356" s="391"/>
      <c r="I356" s="391"/>
      <c r="J356" s="391"/>
      <c r="K356" s="391"/>
      <c r="L356" s="391"/>
      <c r="M356" s="391"/>
      <c r="N356" s="391"/>
      <c r="O356" s="391"/>
      <c r="P356" s="391"/>
      <c r="Q356" s="391"/>
      <c r="R356" s="391"/>
      <c r="S356" s="391"/>
      <c r="T356" s="391"/>
      <c r="U356" s="391"/>
      <c r="V356" s="391"/>
      <c r="W356" s="391"/>
      <c r="X356" s="391"/>
      <c r="Y356" s="391"/>
      <c r="Z356" s="391"/>
    </row>
    <row r="357" spans="1:26" ht="15.75" customHeight="1">
      <c r="A357" s="391"/>
      <c r="B357" s="391"/>
      <c r="C357" s="391"/>
      <c r="D357" s="391"/>
      <c r="E357" s="391"/>
      <c r="F357" s="391"/>
      <c r="G357" s="391"/>
      <c r="H357" s="391"/>
      <c r="I357" s="391"/>
      <c r="J357" s="391"/>
      <c r="K357" s="391"/>
      <c r="L357" s="391"/>
      <c r="M357" s="391"/>
      <c r="N357" s="391"/>
      <c r="O357" s="391"/>
      <c r="P357" s="391"/>
      <c r="Q357" s="391"/>
      <c r="R357" s="391"/>
      <c r="S357" s="391"/>
      <c r="T357" s="391"/>
      <c r="U357" s="391"/>
      <c r="V357" s="391"/>
      <c r="W357" s="391"/>
      <c r="X357" s="391"/>
      <c r="Y357" s="391"/>
      <c r="Z357" s="391"/>
    </row>
    <row r="358" spans="1:26" ht="15.75" customHeight="1">
      <c r="A358" s="391"/>
      <c r="B358" s="391"/>
      <c r="C358" s="391"/>
      <c r="D358" s="391"/>
      <c r="E358" s="391"/>
      <c r="F358" s="391"/>
      <c r="G358" s="391"/>
      <c r="H358" s="391"/>
      <c r="I358" s="391"/>
      <c r="J358" s="391"/>
      <c r="K358" s="391"/>
      <c r="L358" s="391"/>
      <c r="M358" s="391"/>
      <c r="N358" s="391"/>
      <c r="O358" s="391"/>
      <c r="P358" s="391"/>
      <c r="Q358" s="391"/>
      <c r="R358" s="391"/>
      <c r="S358" s="391"/>
      <c r="T358" s="391"/>
      <c r="U358" s="391"/>
      <c r="V358" s="391"/>
      <c r="W358" s="391"/>
      <c r="X358" s="391"/>
      <c r="Y358" s="391"/>
      <c r="Z358" s="391"/>
    </row>
    <row r="359" spans="1:26" ht="15.75" customHeight="1">
      <c r="A359" s="391"/>
      <c r="B359" s="391"/>
      <c r="C359" s="391"/>
      <c r="D359" s="391"/>
      <c r="E359" s="391"/>
      <c r="F359" s="391"/>
      <c r="G359" s="391"/>
      <c r="H359" s="391"/>
      <c r="I359" s="391"/>
      <c r="J359" s="391"/>
      <c r="K359" s="391"/>
      <c r="L359" s="391"/>
      <c r="M359" s="391"/>
      <c r="N359" s="391"/>
      <c r="O359" s="391"/>
      <c r="P359" s="391"/>
      <c r="Q359" s="391"/>
      <c r="R359" s="391"/>
      <c r="S359" s="391"/>
      <c r="T359" s="391"/>
      <c r="U359" s="391"/>
      <c r="V359" s="391"/>
      <c r="W359" s="391"/>
      <c r="X359" s="391"/>
      <c r="Y359" s="391"/>
      <c r="Z359" s="391"/>
    </row>
    <row r="360" spans="1:26" ht="15.75" customHeight="1">
      <c r="A360" s="391"/>
      <c r="B360" s="391"/>
      <c r="C360" s="391"/>
      <c r="D360" s="391"/>
      <c r="E360" s="391"/>
      <c r="F360" s="391"/>
      <c r="G360" s="391"/>
      <c r="H360" s="391"/>
      <c r="I360" s="391"/>
      <c r="J360" s="391"/>
      <c r="K360" s="391"/>
      <c r="L360" s="391"/>
      <c r="M360" s="391"/>
      <c r="N360" s="391"/>
      <c r="O360" s="391"/>
      <c r="P360" s="391"/>
      <c r="Q360" s="391"/>
      <c r="R360" s="391"/>
      <c r="S360" s="391"/>
      <c r="T360" s="391"/>
      <c r="U360" s="391"/>
      <c r="V360" s="391"/>
      <c r="W360" s="391"/>
      <c r="X360" s="391"/>
      <c r="Y360" s="391"/>
      <c r="Z360" s="391"/>
    </row>
    <row r="361" spans="1:26" ht="15.75" customHeight="1">
      <c r="A361" s="391"/>
      <c r="B361" s="391"/>
      <c r="C361" s="391"/>
      <c r="D361" s="391"/>
      <c r="E361" s="391"/>
      <c r="F361" s="391"/>
      <c r="G361" s="391"/>
      <c r="H361" s="391"/>
      <c r="I361" s="391"/>
      <c r="J361" s="391"/>
      <c r="K361" s="391"/>
      <c r="L361" s="391"/>
      <c r="M361" s="391"/>
      <c r="N361" s="391"/>
      <c r="O361" s="391"/>
      <c r="P361" s="391"/>
      <c r="Q361" s="391"/>
      <c r="R361" s="391"/>
      <c r="S361" s="391"/>
      <c r="T361" s="391"/>
      <c r="U361" s="391"/>
      <c r="V361" s="391"/>
      <c r="W361" s="391"/>
      <c r="X361" s="391"/>
      <c r="Y361" s="391"/>
      <c r="Z361" s="391"/>
    </row>
    <row r="362" spans="1:26" ht="15.75" customHeight="1">
      <c r="A362" s="391"/>
      <c r="B362" s="391"/>
      <c r="C362" s="391"/>
      <c r="D362" s="391"/>
      <c r="E362" s="391"/>
      <c r="F362" s="391"/>
      <c r="G362" s="391"/>
      <c r="H362" s="391"/>
      <c r="I362" s="391"/>
      <c r="J362" s="391"/>
      <c r="K362" s="391"/>
      <c r="L362" s="391"/>
      <c r="M362" s="391"/>
      <c r="N362" s="391"/>
      <c r="O362" s="391"/>
      <c r="P362" s="391"/>
      <c r="Q362" s="391"/>
      <c r="R362" s="391"/>
      <c r="S362" s="391"/>
      <c r="T362" s="391"/>
      <c r="U362" s="391"/>
      <c r="V362" s="391"/>
      <c r="W362" s="391"/>
      <c r="X362" s="391"/>
      <c r="Y362" s="391"/>
      <c r="Z362" s="391"/>
    </row>
    <row r="363" spans="1:26" ht="15.75" customHeight="1">
      <c r="A363" s="391"/>
      <c r="B363" s="391"/>
      <c r="C363" s="391"/>
      <c r="D363" s="391"/>
      <c r="E363" s="391"/>
      <c r="F363" s="391"/>
      <c r="G363" s="391"/>
      <c r="H363" s="391"/>
      <c r="I363" s="391"/>
      <c r="J363" s="391"/>
      <c r="K363" s="391"/>
      <c r="L363" s="391"/>
      <c r="M363" s="391"/>
      <c r="N363" s="391"/>
      <c r="O363" s="391"/>
      <c r="P363" s="391"/>
      <c r="Q363" s="391"/>
      <c r="R363" s="391"/>
      <c r="S363" s="391"/>
      <c r="T363" s="391"/>
      <c r="U363" s="391"/>
      <c r="V363" s="391"/>
      <c r="W363" s="391"/>
      <c r="X363" s="391"/>
      <c r="Y363" s="391"/>
      <c r="Z363" s="391"/>
    </row>
    <row r="364" spans="1:26" ht="15.75" customHeight="1">
      <c r="A364" s="391"/>
      <c r="B364" s="391"/>
      <c r="C364" s="391"/>
      <c r="D364" s="391"/>
      <c r="E364" s="391"/>
      <c r="F364" s="391"/>
      <c r="G364" s="391"/>
      <c r="H364" s="391"/>
      <c r="I364" s="391"/>
      <c r="J364" s="391"/>
      <c r="K364" s="391"/>
      <c r="L364" s="391"/>
      <c r="M364" s="391"/>
      <c r="N364" s="391"/>
      <c r="O364" s="391"/>
      <c r="P364" s="391"/>
      <c r="Q364" s="391"/>
      <c r="R364" s="391"/>
      <c r="S364" s="391"/>
      <c r="T364" s="391"/>
      <c r="U364" s="391"/>
      <c r="V364" s="391"/>
      <c r="W364" s="391"/>
      <c r="X364" s="391"/>
      <c r="Y364" s="391"/>
      <c r="Z364" s="391"/>
    </row>
    <row r="365" spans="1:26" ht="15.75" customHeight="1">
      <c r="A365" s="391"/>
      <c r="B365" s="391"/>
      <c r="C365" s="391"/>
      <c r="D365" s="391"/>
      <c r="E365" s="391"/>
      <c r="F365" s="391"/>
      <c r="G365" s="391"/>
      <c r="H365" s="391"/>
      <c r="I365" s="391"/>
      <c r="J365" s="391"/>
      <c r="K365" s="391"/>
      <c r="L365" s="391"/>
      <c r="M365" s="391"/>
      <c r="N365" s="391"/>
      <c r="O365" s="391"/>
      <c r="P365" s="391"/>
      <c r="Q365" s="391"/>
      <c r="R365" s="391"/>
      <c r="S365" s="391"/>
      <c r="T365" s="391"/>
      <c r="U365" s="391"/>
      <c r="V365" s="391"/>
      <c r="W365" s="391"/>
      <c r="X365" s="391"/>
      <c r="Y365" s="391"/>
      <c r="Z365" s="391"/>
    </row>
    <row r="366" spans="1:26" ht="15.75" customHeight="1">
      <c r="A366" s="391"/>
      <c r="B366" s="391"/>
      <c r="C366" s="391"/>
      <c r="D366" s="391"/>
      <c r="E366" s="391"/>
      <c r="F366" s="391"/>
      <c r="G366" s="391"/>
      <c r="H366" s="391"/>
      <c r="I366" s="391"/>
      <c r="J366" s="391"/>
      <c r="K366" s="391"/>
      <c r="L366" s="391"/>
      <c r="M366" s="391"/>
      <c r="N366" s="391"/>
      <c r="O366" s="391"/>
      <c r="P366" s="391"/>
      <c r="Q366" s="391"/>
      <c r="R366" s="391"/>
      <c r="S366" s="391"/>
      <c r="T366" s="391"/>
      <c r="U366" s="391"/>
      <c r="V366" s="391"/>
      <c r="W366" s="391"/>
      <c r="X366" s="391"/>
      <c r="Y366" s="391"/>
      <c r="Z366" s="391"/>
    </row>
    <row r="367" spans="1:26" ht="15.75" customHeight="1">
      <c r="A367" s="391"/>
      <c r="B367" s="391"/>
      <c r="C367" s="391"/>
      <c r="D367" s="391"/>
      <c r="E367" s="391"/>
      <c r="F367" s="391"/>
      <c r="G367" s="391"/>
      <c r="H367" s="391"/>
      <c r="I367" s="391"/>
      <c r="J367" s="391"/>
      <c r="K367" s="391"/>
      <c r="L367" s="391"/>
      <c r="M367" s="391"/>
      <c r="N367" s="391"/>
      <c r="O367" s="391"/>
      <c r="P367" s="391"/>
      <c r="Q367" s="391"/>
      <c r="R367" s="391"/>
      <c r="S367" s="391"/>
      <c r="T367" s="391"/>
      <c r="U367" s="391"/>
      <c r="V367" s="391"/>
      <c r="W367" s="391"/>
      <c r="X367" s="391"/>
      <c r="Y367" s="391"/>
      <c r="Z367" s="391"/>
    </row>
    <row r="368" spans="1:26" ht="15.75" customHeight="1">
      <c r="A368" s="391"/>
      <c r="B368" s="391"/>
      <c r="C368" s="391"/>
      <c r="D368" s="391"/>
      <c r="E368" s="391"/>
      <c r="F368" s="391"/>
      <c r="G368" s="391"/>
      <c r="H368" s="391"/>
      <c r="I368" s="391"/>
      <c r="J368" s="391"/>
      <c r="K368" s="391"/>
      <c r="L368" s="391"/>
      <c r="M368" s="391"/>
      <c r="N368" s="391"/>
      <c r="O368" s="391"/>
      <c r="P368" s="391"/>
      <c r="Q368" s="391"/>
      <c r="R368" s="391"/>
      <c r="S368" s="391"/>
      <c r="T368" s="391"/>
      <c r="U368" s="391"/>
      <c r="V368" s="391"/>
      <c r="W368" s="391"/>
      <c r="X368" s="391"/>
      <c r="Y368" s="391"/>
      <c r="Z368" s="391"/>
    </row>
    <row r="369" spans="1:26" ht="15.75" customHeight="1">
      <c r="A369" s="391"/>
      <c r="B369" s="391"/>
      <c r="C369" s="391"/>
      <c r="D369" s="391"/>
      <c r="E369" s="391"/>
      <c r="F369" s="391"/>
      <c r="G369" s="391"/>
      <c r="H369" s="391"/>
      <c r="I369" s="391"/>
      <c r="J369" s="391"/>
      <c r="K369" s="391"/>
      <c r="L369" s="391"/>
      <c r="M369" s="391"/>
      <c r="N369" s="391"/>
      <c r="O369" s="391"/>
      <c r="P369" s="391"/>
      <c r="Q369" s="391"/>
      <c r="R369" s="391"/>
      <c r="S369" s="391"/>
      <c r="T369" s="391"/>
      <c r="U369" s="391"/>
      <c r="V369" s="391"/>
      <c r="W369" s="391"/>
      <c r="X369" s="391"/>
      <c r="Y369" s="391"/>
      <c r="Z369" s="391"/>
    </row>
    <row r="370" spans="1:26" ht="15.75" customHeight="1">
      <c r="A370" s="391"/>
      <c r="B370" s="391"/>
      <c r="C370" s="391"/>
      <c r="D370" s="391"/>
      <c r="E370" s="391"/>
      <c r="F370" s="391"/>
      <c r="G370" s="391"/>
      <c r="H370" s="391"/>
      <c r="I370" s="391"/>
      <c r="J370" s="391"/>
      <c r="K370" s="391"/>
      <c r="L370" s="391"/>
      <c r="M370" s="391"/>
      <c r="N370" s="391"/>
      <c r="O370" s="391"/>
      <c r="P370" s="391"/>
      <c r="Q370" s="391"/>
      <c r="R370" s="391"/>
      <c r="S370" s="391"/>
      <c r="T370" s="391"/>
      <c r="U370" s="391"/>
      <c r="V370" s="391"/>
      <c r="W370" s="391"/>
      <c r="X370" s="391"/>
      <c r="Y370" s="391"/>
      <c r="Z370" s="391"/>
    </row>
    <row r="371" spans="1:26" ht="15.75" customHeight="1">
      <c r="A371" s="391"/>
      <c r="B371" s="391"/>
      <c r="C371" s="391"/>
      <c r="D371" s="391"/>
      <c r="E371" s="391"/>
      <c r="F371" s="391"/>
      <c r="G371" s="391"/>
      <c r="H371" s="391"/>
      <c r="I371" s="391"/>
      <c r="J371" s="391"/>
      <c r="K371" s="391"/>
      <c r="L371" s="391"/>
      <c r="M371" s="391"/>
      <c r="N371" s="391"/>
      <c r="O371" s="391"/>
      <c r="P371" s="391"/>
      <c r="Q371" s="391"/>
      <c r="R371" s="391"/>
      <c r="S371" s="391"/>
      <c r="T371" s="391"/>
      <c r="U371" s="391"/>
      <c r="V371" s="391"/>
      <c r="W371" s="391"/>
      <c r="X371" s="391"/>
      <c r="Y371" s="391"/>
      <c r="Z371" s="391"/>
    </row>
    <row r="372" spans="1:26" ht="15.75" customHeight="1">
      <c r="A372" s="391"/>
      <c r="B372" s="391"/>
      <c r="C372" s="391"/>
      <c r="D372" s="391"/>
      <c r="E372" s="391"/>
      <c r="F372" s="391"/>
      <c r="G372" s="391"/>
      <c r="H372" s="391"/>
      <c r="I372" s="391"/>
      <c r="J372" s="391"/>
      <c r="K372" s="391"/>
      <c r="L372" s="391"/>
      <c r="M372" s="391"/>
      <c r="N372" s="391"/>
      <c r="O372" s="391"/>
      <c r="P372" s="391"/>
      <c r="Q372" s="391"/>
      <c r="R372" s="391"/>
      <c r="S372" s="391"/>
      <c r="T372" s="391"/>
      <c r="U372" s="391"/>
      <c r="V372" s="391"/>
      <c r="W372" s="391"/>
      <c r="X372" s="391"/>
      <c r="Y372" s="391"/>
      <c r="Z372" s="391"/>
    </row>
    <row r="373" spans="1:26" ht="15.75" customHeight="1">
      <c r="A373" s="391"/>
      <c r="B373" s="391"/>
      <c r="C373" s="391"/>
      <c r="D373" s="391"/>
      <c r="E373" s="391"/>
      <c r="F373" s="391"/>
      <c r="G373" s="391"/>
      <c r="H373" s="391"/>
      <c r="I373" s="391"/>
      <c r="J373" s="391"/>
      <c r="K373" s="391"/>
      <c r="L373" s="391"/>
      <c r="M373" s="391"/>
      <c r="N373" s="391"/>
      <c r="O373" s="391"/>
      <c r="P373" s="391"/>
      <c r="Q373" s="391"/>
      <c r="R373" s="391"/>
      <c r="S373" s="391"/>
      <c r="T373" s="391"/>
      <c r="U373" s="391"/>
      <c r="V373" s="391"/>
      <c r="W373" s="391"/>
      <c r="X373" s="391"/>
      <c r="Y373" s="391"/>
      <c r="Z373" s="391"/>
    </row>
    <row r="374" spans="1:26" ht="15.75" customHeight="1">
      <c r="A374" s="391"/>
      <c r="B374" s="391"/>
      <c r="C374" s="391"/>
      <c r="D374" s="391"/>
      <c r="E374" s="391"/>
      <c r="F374" s="391"/>
      <c r="G374" s="391"/>
      <c r="H374" s="391"/>
      <c r="I374" s="391"/>
      <c r="J374" s="391"/>
      <c r="K374" s="391"/>
      <c r="L374" s="391"/>
      <c r="M374" s="391"/>
      <c r="N374" s="391"/>
      <c r="O374" s="391"/>
      <c r="P374" s="391"/>
      <c r="Q374" s="391"/>
      <c r="R374" s="391"/>
      <c r="S374" s="391"/>
      <c r="T374" s="391"/>
      <c r="U374" s="391"/>
      <c r="V374" s="391"/>
      <c r="W374" s="391"/>
      <c r="X374" s="391"/>
      <c r="Y374" s="391"/>
      <c r="Z374" s="391"/>
    </row>
    <row r="375" spans="1:26" ht="15.75" customHeight="1">
      <c r="A375" s="391"/>
      <c r="B375" s="391"/>
      <c r="C375" s="391"/>
      <c r="D375" s="391"/>
      <c r="E375" s="391"/>
      <c r="F375" s="391"/>
      <c r="G375" s="391"/>
      <c r="H375" s="391"/>
      <c r="I375" s="391"/>
      <c r="J375" s="391"/>
      <c r="K375" s="391"/>
      <c r="L375" s="391"/>
      <c r="M375" s="391"/>
      <c r="N375" s="391"/>
      <c r="O375" s="391"/>
      <c r="P375" s="391"/>
      <c r="Q375" s="391"/>
      <c r="R375" s="391"/>
      <c r="S375" s="391"/>
      <c r="T375" s="391"/>
      <c r="U375" s="391"/>
      <c r="V375" s="391"/>
      <c r="W375" s="391"/>
      <c r="X375" s="391"/>
      <c r="Y375" s="391"/>
      <c r="Z375" s="391"/>
    </row>
    <row r="376" spans="1:26" ht="15.75" customHeight="1">
      <c r="A376" s="391"/>
      <c r="B376" s="391"/>
      <c r="C376" s="391"/>
      <c r="D376" s="391"/>
      <c r="E376" s="391"/>
      <c r="F376" s="391"/>
      <c r="G376" s="391"/>
      <c r="H376" s="391"/>
      <c r="I376" s="391"/>
      <c r="J376" s="391"/>
      <c r="K376" s="391"/>
      <c r="L376" s="391"/>
      <c r="M376" s="391"/>
      <c r="N376" s="391"/>
      <c r="O376" s="391"/>
      <c r="P376" s="391"/>
      <c r="Q376" s="391"/>
      <c r="R376" s="391"/>
      <c r="S376" s="391"/>
      <c r="T376" s="391"/>
      <c r="U376" s="391"/>
      <c r="V376" s="391"/>
      <c r="W376" s="391"/>
      <c r="X376" s="391"/>
      <c r="Y376" s="391"/>
      <c r="Z376" s="391"/>
    </row>
    <row r="377" spans="1:26" ht="15.75" customHeight="1">
      <c r="A377" s="391"/>
      <c r="B377" s="391"/>
      <c r="C377" s="391"/>
      <c r="D377" s="391"/>
      <c r="E377" s="391"/>
      <c r="F377" s="391"/>
      <c r="G377" s="391"/>
      <c r="H377" s="391"/>
      <c r="I377" s="391"/>
      <c r="J377" s="391"/>
      <c r="K377" s="391"/>
      <c r="L377" s="391"/>
      <c r="M377" s="391"/>
      <c r="N377" s="391"/>
      <c r="O377" s="391"/>
      <c r="P377" s="391"/>
      <c r="Q377" s="391"/>
      <c r="R377" s="391"/>
      <c r="S377" s="391"/>
      <c r="T377" s="391"/>
      <c r="U377" s="391"/>
      <c r="V377" s="391"/>
      <c r="W377" s="391"/>
      <c r="X377" s="391"/>
      <c r="Y377" s="391"/>
      <c r="Z377" s="391"/>
    </row>
    <row r="378" spans="1:26" ht="15.75" customHeight="1">
      <c r="A378" s="391"/>
      <c r="B378" s="391"/>
      <c r="C378" s="391"/>
      <c r="D378" s="391"/>
      <c r="E378" s="391"/>
      <c r="F378" s="391"/>
      <c r="G378" s="391"/>
      <c r="H378" s="391"/>
      <c r="I378" s="391"/>
      <c r="J378" s="391"/>
      <c r="K378" s="391"/>
      <c r="L378" s="391"/>
      <c r="M378" s="391"/>
      <c r="N378" s="391"/>
      <c r="O378" s="391"/>
      <c r="P378" s="391"/>
      <c r="Q378" s="391"/>
      <c r="R378" s="391"/>
      <c r="S378" s="391"/>
      <c r="T378" s="391"/>
      <c r="U378" s="391"/>
      <c r="V378" s="391"/>
      <c r="W378" s="391"/>
      <c r="X378" s="391"/>
      <c r="Y378" s="391"/>
      <c r="Z378" s="391"/>
    </row>
    <row r="379" spans="1:26" ht="15.75" customHeight="1">
      <c r="A379" s="391"/>
      <c r="B379" s="391"/>
      <c r="C379" s="391"/>
      <c r="D379" s="391"/>
      <c r="E379" s="391"/>
      <c r="F379" s="391"/>
      <c r="G379" s="391"/>
      <c r="H379" s="391"/>
      <c r="I379" s="391"/>
      <c r="J379" s="391"/>
      <c r="K379" s="391"/>
      <c r="L379" s="391"/>
      <c r="M379" s="391"/>
      <c r="N379" s="391"/>
      <c r="O379" s="391"/>
      <c r="P379" s="391"/>
      <c r="Q379" s="391"/>
      <c r="R379" s="391"/>
      <c r="S379" s="391"/>
      <c r="T379" s="391"/>
      <c r="U379" s="391"/>
      <c r="V379" s="391"/>
      <c r="W379" s="391"/>
      <c r="X379" s="391"/>
      <c r="Y379" s="391"/>
      <c r="Z379" s="391"/>
    </row>
    <row r="380" spans="1:26" ht="15.75" customHeight="1">
      <c r="A380" s="391"/>
      <c r="B380" s="391"/>
      <c r="C380" s="391"/>
      <c r="D380" s="391"/>
      <c r="E380" s="391"/>
      <c r="F380" s="391"/>
      <c r="G380" s="391"/>
      <c r="H380" s="391"/>
      <c r="I380" s="391"/>
      <c r="J380" s="391"/>
      <c r="K380" s="391"/>
      <c r="L380" s="391"/>
      <c r="M380" s="391"/>
      <c r="N380" s="391"/>
      <c r="O380" s="391"/>
      <c r="P380" s="391"/>
      <c r="Q380" s="391"/>
      <c r="R380" s="391"/>
      <c r="S380" s="391"/>
      <c r="T380" s="391"/>
      <c r="U380" s="391"/>
      <c r="V380" s="391"/>
      <c r="W380" s="391"/>
      <c r="X380" s="391"/>
      <c r="Y380" s="391"/>
      <c r="Z380" s="391"/>
    </row>
    <row r="381" spans="1:26" ht="15.75" customHeight="1">
      <c r="A381" s="391"/>
      <c r="B381" s="391"/>
      <c r="C381" s="391"/>
      <c r="D381" s="391"/>
      <c r="E381" s="391"/>
      <c r="F381" s="391"/>
      <c r="G381" s="391"/>
      <c r="H381" s="391"/>
      <c r="I381" s="391"/>
      <c r="J381" s="391"/>
      <c r="K381" s="391"/>
      <c r="L381" s="391"/>
      <c r="M381" s="391"/>
      <c r="N381" s="391"/>
      <c r="O381" s="391"/>
      <c r="P381" s="391"/>
      <c r="Q381" s="391"/>
      <c r="R381" s="391"/>
      <c r="S381" s="391"/>
      <c r="T381" s="391"/>
      <c r="U381" s="391"/>
      <c r="V381" s="391"/>
      <c r="W381" s="391"/>
      <c r="X381" s="391"/>
      <c r="Y381" s="391"/>
      <c r="Z381" s="391"/>
    </row>
    <row r="382" spans="1:26" ht="15.75" customHeight="1">
      <c r="A382" s="391"/>
      <c r="B382" s="391"/>
      <c r="C382" s="391"/>
      <c r="D382" s="391"/>
      <c r="E382" s="391"/>
      <c r="F382" s="391"/>
      <c r="G382" s="391"/>
      <c r="H382" s="391"/>
      <c r="I382" s="391"/>
      <c r="J382" s="391"/>
      <c r="K382" s="391"/>
      <c r="L382" s="391"/>
      <c r="M382" s="391"/>
      <c r="N382" s="391"/>
      <c r="O382" s="391"/>
      <c r="P382" s="391"/>
      <c r="Q382" s="391"/>
      <c r="R382" s="391"/>
      <c r="S382" s="391"/>
      <c r="T382" s="391"/>
      <c r="U382" s="391"/>
      <c r="V382" s="391"/>
      <c r="W382" s="391"/>
      <c r="X382" s="391"/>
      <c r="Y382" s="391"/>
      <c r="Z382" s="391"/>
    </row>
    <row r="383" spans="1:26" ht="15.75" customHeight="1">
      <c r="A383" s="391"/>
      <c r="B383" s="391"/>
      <c r="C383" s="391"/>
      <c r="D383" s="391"/>
      <c r="E383" s="391"/>
      <c r="F383" s="391"/>
      <c r="G383" s="391"/>
      <c r="H383" s="391"/>
      <c r="I383" s="391"/>
      <c r="J383" s="391"/>
      <c r="K383" s="391"/>
      <c r="L383" s="391"/>
      <c r="M383" s="391"/>
      <c r="N383" s="391"/>
      <c r="O383" s="391"/>
      <c r="P383" s="391"/>
      <c r="Q383" s="391"/>
      <c r="R383" s="391"/>
      <c r="S383" s="391"/>
      <c r="T383" s="391"/>
      <c r="U383" s="391"/>
      <c r="V383" s="391"/>
      <c r="W383" s="391"/>
      <c r="X383" s="391"/>
      <c r="Y383" s="391"/>
      <c r="Z383" s="391"/>
    </row>
    <row r="384" spans="1:26" ht="15.75" customHeight="1">
      <c r="A384" s="391"/>
      <c r="B384" s="391"/>
      <c r="C384" s="391"/>
      <c r="D384" s="391"/>
      <c r="E384" s="391"/>
      <c r="F384" s="391"/>
      <c r="G384" s="391"/>
      <c r="H384" s="391"/>
      <c r="I384" s="391"/>
      <c r="J384" s="391"/>
      <c r="K384" s="391"/>
      <c r="L384" s="391"/>
      <c r="M384" s="391"/>
      <c r="N384" s="391"/>
      <c r="O384" s="391"/>
      <c r="P384" s="391"/>
      <c r="Q384" s="391"/>
      <c r="R384" s="391"/>
      <c r="S384" s="391"/>
      <c r="T384" s="391"/>
      <c r="U384" s="391"/>
      <c r="V384" s="391"/>
      <c r="W384" s="391"/>
      <c r="X384" s="391"/>
      <c r="Y384" s="391"/>
      <c r="Z384" s="391"/>
    </row>
    <row r="385" spans="1:26" ht="15.75" customHeight="1">
      <c r="A385" s="391"/>
      <c r="B385" s="391"/>
      <c r="C385" s="391"/>
      <c r="D385" s="391"/>
      <c r="E385" s="391"/>
      <c r="F385" s="391"/>
      <c r="G385" s="391"/>
      <c r="H385" s="391"/>
      <c r="I385" s="391"/>
      <c r="J385" s="391"/>
      <c r="K385" s="391"/>
      <c r="L385" s="391"/>
      <c r="M385" s="391"/>
      <c r="N385" s="391"/>
      <c r="O385" s="391"/>
      <c r="P385" s="391"/>
      <c r="Q385" s="391"/>
      <c r="R385" s="391"/>
      <c r="S385" s="391"/>
      <c r="T385" s="391"/>
      <c r="U385" s="391"/>
      <c r="V385" s="391"/>
      <c r="W385" s="391"/>
      <c r="X385" s="391"/>
      <c r="Y385" s="391"/>
      <c r="Z385" s="391"/>
    </row>
    <row r="386" spans="1:26" ht="15.75" customHeight="1">
      <c r="A386" s="391"/>
      <c r="B386" s="391"/>
      <c r="C386" s="391"/>
      <c r="D386" s="391"/>
      <c r="E386" s="391"/>
      <c r="F386" s="391"/>
      <c r="G386" s="391"/>
      <c r="H386" s="391"/>
      <c r="I386" s="391"/>
      <c r="J386" s="391"/>
      <c r="K386" s="391"/>
      <c r="L386" s="391"/>
      <c r="M386" s="391"/>
      <c r="N386" s="391"/>
      <c r="O386" s="391"/>
      <c r="P386" s="391"/>
      <c r="Q386" s="391"/>
      <c r="R386" s="391"/>
      <c r="S386" s="391"/>
      <c r="T386" s="391"/>
      <c r="U386" s="391"/>
      <c r="V386" s="391"/>
      <c r="W386" s="391"/>
      <c r="X386" s="391"/>
      <c r="Y386" s="391"/>
      <c r="Z386" s="391"/>
    </row>
    <row r="387" spans="1:26" ht="15.75" customHeight="1">
      <c r="A387" s="391"/>
      <c r="B387" s="391"/>
      <c r="C387" s="391"/>
      <c r="D387" s="391"/>
      <c r="E387" s="391"/>
      <c r="F387" s="391"/>
      <c r="G387" s="391"/>
      <c r="H387" s="391"/>
      <c r="I387" s="391"/>
      <c r="J387" s="391"/>
      <c r="K387" s="391"/>
      <c r="L387" s="391"/>
      <c r="M387" s="391"/>
      <c r="N387" s="391"/>
      <c r="O387" s="391"/>
      <c r="P387" s="391"/>
      <c r="Q387" s="391"/>
      <c r="R387" s="391"/>
      <c r="S387" s="391"/>
      <c r="T387" s="391"/>
      <c r="U387" s="391"/>
      <c r="V387" s="391"/>
      <c r="W387" s="391"/>
      <c r="X387" s="391"/>
      <c r="Y387" s="391"/>
      <c r="Z387" s="391"/>
    </row>
    <row r="388" spans="1:26" ht="15.75" customHeight="1">
      <c r="A388" s="391"/>
      <c r="B388" s="391"/>
      <c r="C388" s="391"/>
      <c r="D388" s="391"/>
      <c r="E388" s="391"/>
      <c r="F388" s="391"/>
      <c r="G388" s="391"/>
      <c r="H388" s="391"/>
      <c r="I388" s="391"/>
      <c r="J388" s="391"/>
      <c r="K388" s="391"/>
      <c r="L388" s="391"/>
      <c r="M388" s="391"/>
      <c r="N388" s="391"/>
      <c r="O388" s="391"/>
      <c r="P388" s="391"/>
      <c r="Q388" s="391"/>
      <c r="R388" s="391"/>
      <c r="S388" s="391"/>
      <c r="T388" s="391"/>
      <c r="U388" s="391"/>
      <c r="V388" s="391"/>
      <c r="W388" s="391"/>
      <c r="X388" s="391"/>
      <c r="Y388" s="391"/>
      <c r="Z388" s="391"/>
    </row>
    <row r="389" spans="1:26" ht="15.75" customHeight="1">
      <c r="A389" s="391"/>
      <c r="B389" s="391"/>
      <c r="C389" s="391"/>
      <c r="D389" s="391"/>
      <c r="E389" s="391"/>
      <c r="F389" s="391"/>
      <c r="G389" s="391"/>
      <c r="H389" s="391"/>
      <c r="I389" s="391"/>
      <c r="J389" s="391"/>
      <c r="K389" s="391"/>
      <c r="L389" s="391"/>
      <c r="M389" s="391"/>
      <c r="N389" s="391"/>
      <c r="O389" s="391"/>
      <c r="P389" s="391"/>
      <c r="Q389" s="391"/>
      <c r="R389" s="391"/>
      <c r="S389" s="391"/>
      <c r="T389" s="391"/>
      <c r="U389" s="391"/>
      <c r="V389" s="391"/>
      <c r="W389" s="391"/>
      <c r="X389" s="391"/>
      <c r="Y389" s="391"/>
      <c r="Z389" s="391"/>
    </row>
    <row r="390" spans="1:26" ht="15.75" customHeight="1">
      <c r="A390" s="391"/>
      <c r="B390" s="391"/>
      <c r="C390" s="391"/>
      <c r="D390" s="391"/>
      <c r="E390" s="391"/>
      <c r="F390" s="391"/>
      <c r="G390" s="391"/>
      <c r="H390" s="391"/>
      <c r="I390" s="391"/>
      <c r="J390" s="391"/>
      <c r="K390" s="391"/>
      <c r="L390" s="391"/>
      <c r="M390" s="391"/>
      <c r="N390" s="391"/>
      <c r="O390" s="391"/>
      <c r="P390" s="391"/>
      <c r="Q390" s="391"/>
      <c r="R390" s="391"/>
      <c r="S390" s="391"/>
      <c r="T390" s="391"/>
      <c r="U390" s="391"/>
      <c r="V390" s="391"/>
      <c r="W390" s="391"/>
      <c r="X390" s="391"/>
      <c r="Y390" s="391"/>
      <c r="Z390" s="391"/>
    </row>
    <row r="391" spans="1:26" ht="15.75" customHeight="1">
      <c r="A391" s="391"/>
      <c r="B391" s="391"/>
      <c r="C391" s="391"/>
      <c r="D391" s="391"/>
      <c r="E391" s="391"/>
      <c r="F391" s="391"/>
      <c r="G391" s="391"/>
      <c r="H391" s="391"/>
      <c r="I391" s="391"/>
      <c r="J391" s="391"/>
      <c r="K391" s="391"/>
      <c r="L391" s="391"/>
      <c r="M391" s="391"/>
      <c r="N391" s="391"/>
      <c r="O391" s="391"/>
      <c r="P391" s="391"/>
      <c r="Q391" s="391"/>
      <c r="R391" s="391"/>
      <c r="S391" s="391"/>
      <c r="T391" s="391"/>
      <c r="U391" s="391"/>
      <c r="V391" s="391"/>
      <c r="W391" s="391"/>
      <c r="X391" s="391"/>
      <c r="Y391" s="391"/>
      <c r="Z391" s="391"/>
    </row>
    <row r="392" spans="1:26" ht="15.75" customHeight="1">
      <c r="A392" s="391"/>
      <c r="B392" s="391"/>
      <c r="C392" s="391"/>
      <c r="D392" s="391"/>
      <c r="E392" s="391"/>
      <c r="F392" s="391"/>
      <c r="G392" s="391"/>
      <c r="H392" s="391"/>
      <c r="I392" s="391"/>
      <c r="J392" s="391"/>
      <c r="K392" s="391"/>
      <c r="L392" s="391"/>
      <c r="M392" s="391"/>
      <c r="N392" s="391"/>
      <c r="O392" s="391"/>
      <c r="P392" s="391"/>
      <c r="Q392" s="391"/>
      <c r="R392" s="391"/>
      <c r="S392" s="391"/>
      <c r="T392" s="391"/>
      <c r="U392" s="391"/>
      <c r="V392" s="391"/>
      <c r="W392" s="391"/>
      <c r="X392" s="391"/>
      <c r="Y392" s="391"/>
      <c r="Z392" s="391"/>
    </row>
    <row r="393" spans="1:26" ht="15.75" customHeight="1">
      <c r="A393" s="391"/>
      <c r="B393" s="391"/>
      <c r="C393" s="391"/>
      <c r="D393" s="391"/>
      <c r="E393" s="391"/>
      <c r="F393" s="391"/>
      <c r="G393" s="391"/>
      <c r="H393" s="391"/>
      <c r="I393" s="391"/>
      <c r="J393" s="391"/>
      <c r="K393" s="391"/>
      <c r="L393" s="391"/>
      <c r="M393" s="391"/>
      <c r="N393" s="391"/>
      <c r="O393" s="391"/>
      <c r="P393" s="391"/>
      <c r="Q393" s="391"/>
      <c r="R393" s="391"/>
      <c r="S393" s="391"/>
      <c r="T393" s="391"/>
      <c r="U393" s="391"/>
      <c r="V393" s="391"/>
      <c r="W393" s="391"/>
      <c r="X393" s="391"/>
      <c r="Y393" s="391"/>
      <c r="Z393" s="391"/>
    </row>
    <row r="394" spans="1:26" ht="15.75" customHeight="1">
      <c r="A394" s="391"/>
      <c r="B394" s="391"/>
      <c r="C394" s="391"/>
      <c r="D394" s="391"/>
      <c r="E394" s="391"/>
      <c r="F394" s="391"/>
      <c r="G394" s="391"/>
      <c r="H394" s="391"/>
      <c r="I394" s="391"/>
      <c r="J394" s="391"/>
      <c r="K394" s="391"/>
      <c r="L394" s="391"/>
      <c r="M394" s="391"/>
      <c r="N394" s="391"/>
      <c r="O394" s="391"/>
      <c r="P394" s="391"/>
      <c r="Q394" s="391"/>
      <c r="R394" s="391"/>
      <c r="S394" s="391"/>
      <c r="T394" s="391"/>
      <c r="U394" s="391"/>
      <c r="V394" s="391"/>
      <c r="W394" s="391"/>
      <c r="X394" s="391"/>
      <c r="Y394" s="391"/>
      <c r="Z394" s="391"/>
    </row>
    <row r="395" spans="1:26" ht="15.75" customHeight="1">
      <c r="A395" s="391"/>
      <c r="B395" s="391"/>
      <c r="C395" s="391"/>
      <c r="D395" s="391"/>
      <c r="E395" s="391"/>
      <c r="F395" s="391"/>
      <c r="G395" s="391"/>
      <c r="H395" s="391"/>
      <c r="I395" s="391"/>
      <c r="J395" s="391"/>
      <c r="K395" s="391"/>
      <c r="L395" s="391"/>
      <c r="M395" s="391"/>
      <c r="N395" s="391"/>
      <c r="O395" s="391"/>
      <c r="P395" s="391"/>
      <c r="Q395" s="391"/>
      <c r="R395" s="391"/>
      <c r="S395" s="391"/>
      <c r="T395" s="391"/>
      <c r="U395" s="391"/>
      <c r="V395" s="391"/>
      <c r="W395" s="391"/>
      <c r="X395" s="391"/>
      <c r="Y395" s="391"/>
      <c r="Z395" s="391"/>
    </row>
    <row r="396" spans="1:26" ht="15.75" customHeight="1">
      <c r="A396" s="391"/>
      <c r="B396" s="391"/>
      <c r="C396" s="391"/>
      <c r="D396" s="391"/>
      <c r="E396" s="391"/>
      <c r="F396" s="391"/>
      <c r="G396" s="391"/>
      <c r="H396" s="391"/>
      <c r="I396" s="391"/>
      <c r="J396" s="391"/>
      <c r="K396" s="391"/>
      <c r="L396" s="391"/>
      <c r="M396" s="391"/>
      <c r="N396" s="391"/>
      <c r="O396" s="391"/>
      <c r="P396" s="391"/>
      <c r="Q396" s="391"/>
      <c r="R396" s="391"/>
      <c r="S396" s="391"/>
      <c r="T396" s="391"/>
      <c r="U396" s="391"/>
      <c r="V396" s="391"/>
      <c r="W396" s="391"/>
      <c r="X396" s="391"/>
      <c r="Y396" s="391"/>
      <c r="Z396" s="391"/>
    </row>
    <row r="397" spans="1:26" ht="15.75" customHeight="1">
      <c r="A397" s="391"/>
      <c r="B397" s="391"/>
      <c r="C397" s="391"/>
      <c r="D397" s="391"/>
      <c r="E397" s="391"/>
      <c r="F397" s="391"/>
      <c r="G397" s="391"/>
      <c r="H397" s="391"/>
      <c r="I397" s="391"/>
      <c r="J397" s="391"/>
      <c r="K397" s="391"/>
      <c r="L397" s="391"/>
      <c r="M397" s="391"/>
      <c r="N397" s="391"/>
      <c r="O397" s="391"/>
      <c r="P397" s="391"/>
      <c r="Q397" s="391"/>
      <c r="R397" s="391"/>
      <c r="S397" s="391"/>
      <c r="T397" s="391"/>
      <c r="U397" s="391"/>
      <c r="V397" s="391"/>
      <c r="W397" s="391"/>
      <c r="X397" s="391"/>
      <c r="Y397" s="391"/>
      <c r="Z397" s="391"/>
    </row>
    <row r="398" spans="1:26" ht="15.75" customHeight="1">
      <c r="A398" s="391"/>
      <c r="B398" s="391"/>
      <c r="C398" s="391"/>
      <c r="D398" s="391"/>
      <c r="E398" s="391"/>
      <c r="F398" s="391"/>
      <c r="G398" s="391"/>
      <c r="H398" s="391"/>
      <c r="I398" s="391"/>
      <c r="J398" s="391"/>
      <c r="K398" s="391"/>
      <c r="L398" s="391"/>
      <c r="M398" s="391"/>
      <c r="N398" s="391"/>
      <c r="O398" s="391"/>
      <c r="P398" s="391"/>
      <c r="Q398" s="391"/>
      <c r="R398" s="391"/>
      <c r="S398" s="391"/>
      <c r="T398" s="391"/>
      <c r="U398" s="391"/>
      <c r="V398" s="391"/>
      <c r="W398" s="391"/>
      <c r="X398" s="391"/>
      <c r="Y398" s="391"/>
      <c r="Z398" s="391"/>
    </row>
    <row r="399" spans="1:26" ht="15.75" customHeight="1">
      <c r="A399" s="391"/>
      <c r="B399" s="391"/>
      <c r="C399" s="391"/>
      <c r="D399" s="391"/>
      <c r="E399" s="391"/>
      <c r="F399" s="391"/>
      <c r="G399" s="391"/>
      <c r="H399" s="391"/>
      <c r="I399" s="391"/>
      <c r="J399" s="391"/>
      <c r="K399" s="391"/>
      <c r="L399" s="391"/>
      <c r="M399" s="391"/>
      <c r="N399" s="391"/>
      <c r="O399" s="391"/>
      <c r="P399" s="391"/>
      <c r="Q399" s="391"/>
      <c r="R399" s="391"/>
      <c r="S399" s="391"/>
      <c r="T399" s="391"/>
      <c r="U399" s="391"/>
      <c r="V399" s="391"/>
      <c r="W399" s="391"/>
      <c r="X399" s="391"/>
      <c r="Y399" s="391"/>
      <c r="Z399" s="391"/>
    </row>
    <row r="400" spans="1:26" ht="15.75" customHeight="1">
      <c r="A400" s="391"/>
      <c r="B400" s="391"/>
      <c r="C400" s="391"/>
      <c r="D400" s="391"/>
      <c r="E400" s="391"/>
      <c r="F400" s="391"/>
      <c r="G400" s="391"/>
      <c r="H400" s="391"/>
      <c r="I400" s="391"/>
      <c r="J400" s="391"/>
      <c r="K400" s="391"/>
      <c r="L400" s="391"/>
      <c r="M400" s="391"/>
      <c r="N400" s="391"/>
      <c r="O400" s="391"/>
      <c r="P400" s="391"/>
      <c r="Q400" s="391"/>
      <c r="R400" s="391"/>
      <c r="S400" s="391"/>
      <c r="T400" s="391"/>
      <c r="U400" s="391"/>
      <c r="V400" s="391"/>
      <c r="W400" s="391"/>
      <c r="X400" s="391"/>
      <c r="Y400" s="391"/>
      <c r="Z400" s="391"/>
    </row>
    <row r="401" spans="1:26" ht="15.75" customHeight="1">
      <c r="A401" s="391"/>
      <c r="B401" s="391"/>
      <c r="C401" s="391"/>
      <c r="D401" s="391"/>
      <c r="E401" s="391"/>
      <c r="F401" s="391"/>
      <c r="G401" s="391"/>
      <c r="H401" s="391"/>
      <c r="I401" s="391"/>
      <c r="J401" s="391"/>
      <c r="K401" s="391"/>
      <c r="L401" s="391"/>
      <c r="M401" s="391"/>
      <c r="N401" s="391"/>
      <c r="O401" s="391"/>
      <c r="P401" s="391"/>
      <c r="Q401" s="391"/>
      <c r="R401" s="391"/>
      <c r="S401" s="391"/>
      <c r="T401" s="391"/>
      <c r="U401" s="391"/>
      <c r="V401" s="391"/>
      <c r="W401" s="391"/>
      <c r="X401" s="391"/>
      <c r="Y401" s="391"/>
      <c r="Z401" s="391"/>
    </row>
    <row r="402" spans="1:26" ht="15.75" customHeight="1">
      <c r="A402" s="391"/>
      <c r="B402" s="391"/>
      <c r="C402" s="391"/>
      <c r="D402" s="391"/>
      <c r="E402" s="391"/>
      <c r="F402" s="391"/>
      <c r="G402" s="391"/>
      <c r="H402" s="391"/>
      <c r="I402" s="391"/>
      <c r="J402" s="391"/>
      <c r="K402" s="391"/>
      <c r="L402" s="391"/>
      <c r="M402" s="391"/>
      <c r="N402" s="391"/>
      <c r="O402" s="391"/>
      <c r="P402" s="391"/>
      <c r="Q402" s="391"/>
      <c r="R402" s="391"/>
      <c r="S402" s="391"/>
      <c r="T402" s="391"/>
      <c r="U402" s="391"/>
      <c r="V402" s="391"/>
      <c r="W402" s="391"/>
      <c r="X402" s="391"/>
      <c r="Y402" s="391"/>
      <c r="Z402" s="391"/>
    </row>
    <row r="403" spans="1:26" ht="15.75" customHeight="1">
      <c r="A403" s="391"/>
      <c r="B403" s="391"/>
      <c r="C403" s="391"/>
      <c r="D403" s="391"/>
      <c r="E403" s="391"/>
      <c r="F403" s="391"/>
      <c r="G403" s="391"/>
      <c r="H403" s="391"/>
      <c r="I403" s="391"/>
      <c r="J403" s="391"/>
      <c r="K403" s="391"/>
      <c r="L403" s="391"/>
      <c r="M403" s="391"/>
      <c r="N403" s="391"/>
      <c r="O403" s="391"/>
      <c r="P403" s="391"/>
      <c r="Q403" s="391"/>
      <c r="R403" s="391"/>
      <c r="S403" s="391"/>
      <c r="T403" s="391"/>
      <c r="U403" s="391"/>
      <c r="V403" s="391"/>
      <c r="W403" s="391"/>
      <c r="X403" s="391"/>
      <c r="Y403" s="391"/>
      <c r="Z403" s="391"/>
    </row>
    <row r="404" spans="1:26" ht="15.75" customHeight="1">
      <c r="A404" s="391"/>
      <c r="B404" s="391"/>
      <c r="C404" s="391"/>
      <c r="D404" s="391"/>
      <c r="E404" s="391"/>
      <c r="F404" s="391"/>
      <c r="G404" s="391"/>
      <c r="H404" s="391"/>
      <c r="I404" s="391"/>
      <c r="J404" s="391"/>
      <c r="K404" s="391"/>
      <c r="L404" s="391"/>
      <c r="M404" s="391"/>
      <c r="N404" s="391"/>
      <c r="O404" s="391"/>
      <c r="P404" s="391"/>
      <c r="Q404" s="391"/>
      <c r="R404" s="391"/>
      <c r="S404" s="391"/>
      <c r="T404" s="391"/>
      <c r="U404" s="391"/>
      <c r="V404" s="391"/>
      <c r="W404" s="391"/>
      <c r="X404" s="391"/>
      <c r="Y404" s="391"/>
      <c r="Z404" s="391"/>
    </row>
    <row r="405" spans="1:26" ht="15.75" customHeight="1">
      <c r="A405" s="391"/>
      <c r="B405" s="391"/>
      <c r="C405" s="391"/>
      <c r="D405" s="391"/>
      <c r="E405" s="391"/>
      <c r="F405" s="391"/>
      <c r="G405" s="391"/>
      <c r="H405" s="391"/>
      <c r="I405" s="391"/>
      <c r="J405" s="391"/>
      <c r="K405" s="391"/>
      <c r="L405" s="391"/>
      <c r="M405" s="391"/>
      <c r="N405" s="391"/>
      <c r="O405" s="391"/>
      <c r="P405" s="391"/>
      <c r="Q405" s="391"/>
      <c r="R405" s="391"/>
      <c r="S405" s="391"/>
      <c r="T405" s="391"/>
      <c r="U405" s="391"/>
      <c r="V405" s="391"/>
      <c r="W405" s="391"/>
      <c r="X405" s="391"/>
      <c r="Y405" s="391"/>
      <c r="Z405" s="391"/>
    </row>
    <row r="406" spans="1:26" ht="15.75" customHeight="1">
      <c r="A406" s="391"/>
      <c r="B406" s="391"/>
      <c r="C406" s="391"/>
      <c r="D406" s="391"/>
      <c r="E406" s="391"/>
      <c r="F406" s="391"/>
      <c r="G406" s="391"/>
      <c r="H406" s="391"/>
      <c r="I406" s="391"/>
      <c r="J406" s="391"/>
      <c r="K406" s="391"/>
      <c r="L406" s="391"/>
      <c r="M406" s="391"/>
      <c r="N406" s="391"/>
      <c r="O406" s="391"/>
      <c r="P406" s="391"/>
      <c r="Q406" s="391"/>
      <c r="R406" s="391"/>
      <c r="S406" s="391"/>
      <c r="T406" s="391"/>
      <c r="U406" s="391"/>
      <c r="V406" s="391"/>
      <c r="W406" s="391"/>
      <c r="X406" s="391"/>
      <c r="Y406" s="391"/>
      <c r="Z406" s="391"/>
    </row>
    <row r="407" spans="1:26" ht="15.75" customHeight="1">
      <c r="A407" s="391"/>
      <c r="B407" s="391"/>
      <c r="C407" s="391"/>
      <c r="D407" s="391"/>
      <c r="E407" s="391"/>
      <c r="F407" s="391"/>
      <c r="G407" s="391"/>
      <c r="H407" s="391"/>
      <c r="I407" s="391"/>
      <c r="J407" s="391"/>
      <c r="K407" s="391"/>
      <c r="L407" s="391"/>
      <c r="M407" s="391"/>
      <c r="N407" s="391"/>
      <c r="O407" s="391"/>
      <c r="P407" s="391"/>
      <c r="Q407" s="391"/>
      <c r="R407" s="391"/>
      <c r="S407" s="391"/>
      <c r="T407" s="391"/>
      <c r="U407" s="391"/>
      <c r="V407" s="391"/>
      <c r="W407" s="391"/>
      <c r="X407" s="391"/>
      <c r="Y407" s="391"/>
      <c r="Z407" s="391"/>
    </row>
    <row r="408" spans="1:26" ht="15.75" customHeight="1">
      <c r="A408" s="391"/>
      <c r="B408" s="391"/>
      <c r="C408" s="391"/>
      <c r="D408" s="391"/>
      <c r="E408" s="391"/>
      <c r="F408" s="391"/>
      <c r="G408" s="391"/>
      <c r="H408" s="391"/>
      <c r="I408" s="391"/>
      <c r="J408" s="391"/>
      <c r="K408" s="391"/>
      <c r="L408" s="391"/>
      <c r="M408" s="391"/>
      <c r="N408" s="391"/>
      <c r="O408" s="391"/>
      <c r="P408" s="391"/>
      <c r="Q408" s="391"/>
      <c r="R408" s="391"/>
      <c r="S408" s="391"/>
      <c r="T408" s="391"/>
      <c r="U408" s="391"/>
      <c r="V408" s="391"/>
      <c r="W408" s="391"/>
      <c r="X408" s="391"/>
      <c r="Y408" s="391"/>
      <c r="Z408" s="391"/>
    </row>
    <row r="409" spans="1:26" ht="15.75" customHeight="1">
      <c r="A409" s="391"/>
      <c r="B409" s="391"/>
      <c r="C409" s="391"/>
      <c r="D409" s="391"/>
      <c r="E409" s="391"/>
      <c r="F409" s="391"/>
      <c r="G409" s="391"/>
      <c r="H409" s="391"/>
      <c r="I409" s="391"/>
      <c r="J409" s="391"/>
      <c r="K409" s="391"/>
      <c r="L409" s="391"/>
      <c r="M409" s="391"/>
      <c r="N409" s="391"/>
      <c r="O409" s="391"/>
      <c r="P409" s="391"/>
      <c r="Q409" s="391"/>
      <c r="R409" s="391"/>
      <c r="S409" s="391"/>
      <c r="T409" s="391"/>
      <c r="U409" s="391"/>
      <c r="V409" s="391"/>
      <c r="W409" s="391"/>
      <c r="X409" s="391"/>
      <c r="Y409" s="391"/>
      <c r="Z409" s="391"/>
    </row>
    <row r="410" spans="1:26" ht="15.75" customHeight="1">
      <c r="A410" s="391"/>
      <c r="B410" s="391"/>
      <c r="C410" s="391"/>
      <c r="D410" s="391"/>
      <c r="E410" s="391"/>
      <c r="F410" s="391"/>
      <c r="G410" s="391"/>
      <c r="H410" s="391"/>
      <c r="I410" s="391"/>
      <c r="J410" s="391"/>
      <c r="K410" s="391"/>
      <c r="L410" s="391"/>
      <c r="M410" s="391"/>
      <c r="N410" s="391"/>
      <c r="O410" s="391"/>
      <c r="P410" s="391"/>
      <c r="Q410" s="391"/>
      <c r="R410" s="391"/>
      <c r="S410" s="391"/>
      <c r="T410" s="391"/>
      <c r="U410" s="391"/>
      <c r="V410" s="391"/>
      <c r="W410" s="391"/>
      <c r="X410" s="391"/>
      <c r="Y410" s="391"/>
      <c r="Z410" s="391"/>
    </row>
    <row r="411" spans="1:26" ht="15.75" customHeight="1">
      <c r="A411" s="391"/>
      <c r="B411" s="391"/>
      <c r="C411" s="391"/>
      <c r="D411" s="391"/>
      <c r="E411" s="391"/>
      <c r="F411" s="391"/>
      <c r="G411" s="391"/>
      <c r="H411" s="391"/>
      <c r="I411" s="391"/>
      <c r="J411" s="391"/>
      <c r="K411" s="391"/>
      <c r="L411" s="391"/>
      <c r="M411" s="391"/>
      <c r="N411" s="391"/>
      <c r="O411" s="391"/>
      <c r="P411" s="391"/>
      <c r="Q411" s="391"/>
      <c r="R411" s="391"/>
      <c r="S411" s="391"/>
      <c r="T411" s="391"/>
      <c r="U411" s="391"/>
      <c r="V411" s="391"/>
      <c r="W411" s="391"/>
      <c r="X411" s="391"/>
      <c r="Y411" s="391"/>
      <c r="Z411" s="391"/>
    </row>
    <row r="412" spans="1:26" ht="15.75" customHeight="1">
      <c r="A412" s="391"/>
      <c r="B412" s="391"/>
      <c r="C412" s="391"/>
      <c r="D412" s="391"/>
      <c r="E412" s="391"/>
      <c r="F412" s="391"/>
      <c r="G412" s="391"/>
      <c r="H412" s="391"/>
      <c r="I412" s="391"/>
      <c r="J412" s="391"/>
      <c r="K412" s="391"/>
      <c r="L412" s="391"/>
      <c r="M412" s="391"/>
      <c r="N412" s="391"/>
      <c r="O412" s="391"/>
      <c r="P412" s="391"/>
      <c r="Q412" s="391"/>
      <c r="R412" s="391"/>
      <c r="S412" s="391"/>
      <c r="T412" s="391"/>
      <c r="U412" s="391"/>
      <c r="V412" s="391"/>
      <c r="W412" s="391"/>
      <c r="X412" s="391"/>
      <c r="Y412" s="391"/>
      <c r="Z412" s="391"/>
    </row>
    <row r="413" spans="1:26" ht="15.75" customHeight="1">
      <c r="A413" s="391"/>
      <c r="B413" s="391"/>
      <c r="C413" s="391"/>
      <c r="D413" s="391"/>
      <c r="E413" s="391"/>
      <c r="F413" s="391"/>
      <c r="G413" s="391"/>
      <c r="H413" s="391"/>
      <c r="I413" s="391"/>
      <c r="J413" s="391"/>
      <c r="K413" s="391"/>
      <c r="L413" s="391"/>
      <c r="M413" s="391"/>
      <c r="N413" s="391"/>
      <c r="O413" s="391"/>
      <c r="P413" s="391"/>
      <c r="Q413" s="391"/>
      <c r="R413" s="391"/>
      <c r="S413" s="391"/>
      <c r="T413" s="391"/>
      <c r="U413" s="391"/>
      <c r="V413" s="391"/>
      <c r="W413" s="391"/>
      <c r="X413" s="391"/>
      <c r="Y413" s="391"/>
      <c r="Z413" s="391"/>
    </row>
    <row r="414" spans="1:26" ht="15.75" customHeight="1">
      <c r="A414" s="391"/>
      <c r="B414" s="391"/>
      <c r="C414" s="391"/>
      <c r="D414" s="391"/>
      <c r="E414" s="391"/>
      <c r="F414" s="391"/>
      <c r="G414" s="391"/>
      <c r="H414" s="391"/>
      <c r="I414" s="391"/>
      <c r="J414" s="391"/>
      <c r="K414" s="391"/>
      <c r="L414" s="391"/>
      <c r="M414" s="391"/>
      <c r="N414" s="391"/>
      <c r="O414" s="391"/>
      <c r="P414" s="391"/>
      <c r="Q414" s="391"/>
      <c r="R414" s="391"/>
      <c r="S414" s="391"/>
      <c r="T414" s="391"/>
      <c r="U414" s="391"/>
      <c r="V414" s="391"/>
      <c r="W414" s="391"/>
      <c r="X414" s="391"/>
      <c r="Y414" s="391"/>
      <c r="Z414" s="391"/>
    </row>
    <row r="415" spans="1:26" ht="15.75" customHeight="1">
      <c r="A415" s="391"/>
      <c r="B415" s="391"/>
      <c r="C415" s="391"/>
      <c r="D415" s="391"/>
      <c r="E415" s="391"/>
      <c r="F415" s="391"/>
      <c r="G415" s="391"/>
      <c r="H415" s="391"/>
      <c r="I415" s="391"/>
      <c r="J415" s="391"/>
      <c r="K415" s="391"/>
      <c r="L415" s="391"/>
      <c r="M415" s="391"/>
      <c r="N415" s="391"/>
      <c r="O415" s="391"/>
      <c r="P415" s="391"/>
      <c r="Q415" s="391"/>
      <c r="R415" s="391"/>
      <c r="S415" s="391"/>
      <c r="T415" s="391"/>
      <c r="U415" s="391"/>
      <c r="V415" s="391"/>
      <c r="W415" s="391"/>
      <c r="X415" s="391"/>
      <c r="Y415" s="391"/>
      <c r="Z415" s="391"/>
    </row>
    <row r="416" spans="1:26" ht="15.75" customHeight="1">
      <c r="A416" s="391"/>
      <c r="B416" s="391"/>
      <c r="C416" s="391"/>
      <c r="D416" s="391"/>
      <c r="E416" s="391"/>
      <c r="F416" s="391"/>
      <c r="G416" s="391"/>
      <c r="H416" s="391"/>
      <c r="I416" s="391"/>
      <c r="J416" s="391"/>
      <c r="K416" s="391"/>
      <c r="L416" s="391"/>
      <c r="M416" s="391"/>
      <c r="N416" s="391"/>
      <c r="O416" s="391"/>
      <c r="P416" s="391"/>
      <c r="Q416" s="391"/>
      <c r="R416" s="391"/>
      <c r="S416" s="391"/>
      <c r="T416" s="391"/>
      <c r="U416" s="391"/>
      <c r="V416" s="391"/>
      <c r="W416" s="391"/>
      <c r="X416" s="391"/>
      <c r="Y416" s="391"/>
      <c r="Z416" s="391"/>
    </row>
    <row r="417" spans="1:26" ht="15.75" customHeight="1">
      <c r="A417" s="391"/>
      <c r="B417" s="391"/>
      <c r="C417" s="391"/>
      <c r="D417" s="391"/>
      <c r="E417" s="391"/>
      <c r="F417" s="391"/>
      <c r="G417" s="391"/>
      <c r="H417" s="391"/>
      <c r="I417" s="391"/>
      <c r="J417" s="391"/>
      <c r="K417" s="391"/>
      <c r="L417" s="391"/>
      <c r="M417" s="391"/>
      <c r="N417" s="391"/>
      <c r="O417" s="391"/>
      <c r="P417" s="391"/>
      <c r="Q417" s="391"/>
      <c r="R417" s="391"/>
      <c r="S417" s="391"/>
      <c r="T417" s="391"/>
      <c r="U417" s="391"/>
      <c r="V417" s="391"/>
      <c r="W417" s="391"/>
      <c r="X417" s="391"/>
      <c r="Y417" s="391"/>
      <c r="Z417" s="391"/>
    </row>
    <row r="418" spans="1:26" ht="15.75" customHeight="1">
      <c r="A418" s="391"/>
      <c r="B418" s="391"/>
      <c r="C418" s="391"/>
      <c r="D418" s="391"/>
      <c r="E418" s="391"/>
      <c r="F418" s="391"/>
      <c r="G418" s="391"/>
      <c r="H418" s="391"/>
      <c r="I418" s="391"/>
      <c r="J418" s="391"/>
      <c r="K418" s="391"/>
      <c r="L418" s="391"/>
      <c r="M418" s="391"/>
      <c r="N418" s="391"/>
      <c r="O418" s="391"/>
      <c r="P418" s="391"/>
      <c r="Q418" s="391"/>
      <c r="R418" s="391"/>
      <c r="S418" s="391"/>
      <c r="T418" s="391"/>
      <c r="U418" s="391"/>
      <c r="V418" s="391"/>
      <c r="W418" s="391"/>
      <c r="X418" s="391"/>
      <c r="Y418" s="391"/>
      <c r="Z418" s="391"/>
    </row>
    <row r="419" spans="1:26" ht="15.75" customHeight="1">
      <c r="A419" s="391"/>
      <c r="B419" s="391"/>
      <c r="C419" s="391"/>
      <c r="D419" s="391"/>
      <c r="E419" s="391"/>
      <c r="F419" s="391"/>
      <c r="G419" s="391"/>
      <c r="H419" s="391"/>
      <c r="I419" s="391"/>
      <c r="J419" s="391"/>
      <c r="K419" s="391"/>
      <c r="L419" s="391"/>
      <c r="M419" s="391"/>
      <c r="N419" s="391"/>
      <c r="O419" s="391"/>
      <c r="P419" s="391"/>
      <c r="Q419" s="391"/>
      <c r="R419" s="391"/>
      <c r="S419" s="391"/>
      <c r="T419" s="391"/>
      <c r="U419" s="391"/>
      <c r="V419" s="391"/>
      <c r="W419" s="391"/>
      <c r="X419" s="391"/>
      <c r="Y419" s="391"/>
      <c r="Z419" s="391"/>
    </row>
    <row r="420" spans="1:26" ht="15.75" customHeight="1">
      <c r="A420" s="391"/>
      <c r="B420" s="391"/>
      <c r="C420" s="391"/>
      <c r="D420" s="391"/>
      <c r="E420" s="391"/>
      <c r="F420" s="391"/>
      <c r="G420" s="391"/>
      <c r="H420" s="391"/>
      <c r="I420" s="391"/>
      <c r="J420" s="391"/>
      <c r="K420" s="391"/>
      <c r="L420" s="391"/>
      <c r="M420" s="391"/>
      <c r="N420" s="391"/>
      <c r="O420" s="391"/>
      <c r="P420" s="391"/>
      <c r="Q420" s="391"/>
      <c r="R420" s="391"/>
      <c r="S420" s="391"/>
      <c r="T420" s="391"/>
      <c r="U420" s="391"/>
      <c r="V420" s="391"/>
      <c r="W420" s="391"/>
      <c r="X420" s="391"/>
      <c r="Y420" s="391"/>
      <c r="Z420" s="391"/>
    </row>
    <row r="421" spans="1:26" ht="15.75" customHeight="1">
      <c r="A421" s="391"/>
      <c r="B421" s="391"/>
      <c r="C421" s="391"/>
      <c r="D421" s="391"/>
      <c r="E421" s="391"/>
      <c r="F421" s="391"/>
      <c r="G421" s="391"/>
      <c r="H421" s="391"/>
      <c r="I421" s="391"/>
      <c r="J421" s="391"/>
      <c r="K421" s="391"/>
      <c r="L421" s="391"/>
      <c r="M421" s="391"/>
      <c r="N421" s="391"/>
      <c r="O421" s="391"/>
      <c r="P421" s="391"/>
      <c r="Q421" s="391"/>
      <c r="R421" s="391"/>
      <c r="S421" s="391"/>
      <c r="T421" s="391"/>
      <c r="U421" s="391"/>
      <c r="V421" s="391"/>
      <c r="W421" s="391"/>
      <c r="X421" s="391"/>
      <c r="Y421" s="391"/>
      <c r="Z421" s="391"/>
    </row>
    <row r="422" spans="1:26" ht="15.75" customHeight="1">
      <c r="A422" s="391"/>
      <c r="B422" s="391"/>
      <c r="C422" s="391"/>
      <c r="D422" s="391"/>
      <c r="E422" s="391"/>
      <c r="F422" s="391"/>
      <c r="G422" s="391"/>
      <c r="H422" s="391"/>
      <c r="I422" s="391"/>
      <c r="J422" s="391"/>
      <c r="K422" s="391"/>
      <c r="L422" s="391"/>
      <c r="M422" s="391"/>
      <c r="N422" s="391"/>
      <c r="O422" s="391"/>
      <c r="P422" s="391"/>
      <c r="Q422" s="391"/>
      <c r="R422" s="391"/>
      <c r="S422" s="391"/>
      <c r="T422" s="391"/>
      <c r="U422" s="391"/>
      <c r="V422" s="391"/>
      <c r="W422" s="391"/>
      <c r="X422" s="391"/>
      <c r="Y422" s="391"/>
      <c r="Z422" s="391"/>
    </row>
    <row r="423" spans="1:26" ht="15.75" customHeight="1">
      <c r="A423" s="391"/>
      <c r="B423" s="391"/>
      <c r="C423" s="391"/>
      <c r="D423" s="391"/>
      <c r="E423" s="391"/>
      <c r="F423" s="391"/>
      <c r="G423" s="391"/>
      <c r="H423" s="391"/>
      <c r="I423" s="391"/>
      <c r="J423" s="391"/>
      <c r="K423" s="391"/>
      <c r="L423" s="391"/>
      <c r="M423" s="391"/>
      <c r="N423" s="391"/>
      <c r="O423" s="391"/>
      <c r="P423" s="391"/>
      <c r="Q423" s="391"/>
      <c r="R423" s="391"/>
      <c r="S423" s="391"/>
      <c r="T423" s="391"/>
      <c r="U423" s="391"/>
      <c r="V423" s="391"/>
      <c r="W423" s="391"/>
      <c r="X423" s="391"/>
      <c r="Y423" s="391"/>
      <c r="Z423" s="391"/>
    </row>
    <row r="424" spans="1:26" ht="15.75" customHeight="1">
      <c r="A424" s="391"/>
      <c r="B424" s="391"/>
      <c r="C424" s="391"/>
      <c r="D424" s="391"/>
      <c r="E424" s="391"/>
      <c r="F424" s="391"/>
      <c r="G424" s="391"/>
      <c r="H424" s="391"/>
      <c r="I424" s="391"/>
      <c r="J424" s="391"/>
      <c r="K424" s="391"/>
      <c r="L424" s="391"/>
      <c r="M424" s="391"/>
      <c r="N424" s="391"/>
      <c r="O424" s="391"/>
      <c r="P424" s="391"/>
      <c r="Q424" s="391"/>
      <c r="R424" s="391"/>
      <c r="S424" s="391"/>
      <c r="T424" s="391"/>
      <c r="U424" s="391"/>
      <c r="V424" s="391"/>
      <c r="W424" s="391"/>
      <c r="X424" s="391"/>
      <c r="Y424" s="391"/>
      <c r="Z424" s="391"/>
    </row>
    <row r="425" spans="1:26" ht="15.75" customHeight="1">
      <c r="A425" s="391"/>
      <c r="B425" s="391"/>
      <c r="C425" s="391"/>
      <c r="D425" s="391"/>
      <c r="E425" s="391"/>
      <c r="F425" s="391"/>
      <c r="G425" s="391"/>
      <c r="H425" s="391"/>
      <c r="I425" s="391"/>
      <c r="J425" s="391"/>
      <c r="K425" s="391"/>
      <c r="L425" s="391"/>
      <c r="M425" s="391"/>
      <c r="N425" s="391"/>
      <c r="O425" s="391"/>
      <c r="P425" s="391"/>
      <c r="Q425" s="391"/>
      <c r="R425" s="391"/>
      <c r="S425" s="391"/>
      <c r="T425" s="391"/>
      <c r="U425" s="391"/>
      <c r="V425" s="391"/>
      <c r="W425" s="391"/>
      <c r="X425" s="391"/>
      <c r="Y425" s="391"/>
      <c r="Z425" s="391"/>
    </row>
    <row r="426" spans="1:26" ht="15.75" customHeight="1">
      <c r="A426" s="391"/>
      <c r="B426" s="391"/>
      <c r="C426" s="391"/>
      <c r="D426" s="391"/>
      <c r="E426" s="391"/>
      <c r="F426" s="391"/>
      <c r="G426" s="391"/>
      <c r="H426" s="391"/>
      <c r="I426" s="391"/>
      <c r="J426" s="391"/>
      <c r="K426" s="391"/>
      <c r="L426" s="391"/>
      <c r="M426" s="391"/>
      <c r="N426" s="391"/>
      <c r="O426" s="391"/>
      <c r="P426" s="391"/>
      <c r="Q426" s="391"/>
      <c r="R426" s="391"/>
      <c r="S426" s="391"/>
      <c r="T426" s="391"/>
      <c r="U426" s="391"/>
      <c r="V426" s="391"/>
      <c r="W426" s="391"/>
      <c r="X426" s="391"/>
      <c r="Y426" s="391"/>
      <c r="Z426" s="391"/>
    </row>
    <row r="427" spans="1:26" ht="15.75" customHeight="1">
      <c r="A427" s="391"/>
      <c r="B427" s="391"/>
      <c r="C427" s="391"/>
      <c r="D427" s="391"/>
      <c r="E427" s="391"/>
      <c r="F427" s="391"/>
      <c r="G427" s="391"/>
      <c r="H427" s="391"/>
      <c r="I427" s="391"/>
      <c r="J427" s="391"/>
      <c r="K427" s="391"/>
      <c r="L427" s="391"/>
      <c r="M427" s="391"/>
      <c r="N427" s="391"/>
      <c r="O427" s="391"/>
      <c r="P427" s="391"/>
      <c r="Q427" s="391"/>
      <c r="R427" s="391"/>
      <c r="S427" s="391"/>
      <c r="T427" s="391"/>
      <c r="U427" s="391"/>
      <c r="V427" s="391"/>
      <c r="W427" s="391"/>
      <c r="X427" s="391"/>
      <c r="Y427" s="391"/>
      <c r="Z427" s="391"/>
    </row>
    <row r="428" spans="1:26" ht="15.75" customHeight="1">
      <c r="A428" s="391"/>
      <c r="B428" s="391"/>
      <c r="C428" s="391"/>
      <c r="D428" s="391"/>
      <c r="E428" s="391"/>
      <c r="F428" s="391"/>
      <c r="G428" s="391"/>
      <c r="H428" s="391"/>
      <c r="I428" s="391"/>
      <c r="J428" s="391"/>
      <c r="K428" s="391"/>
      <c r="L428" s="391"/>
      <c r="M428" s="391"/>
      <c r="N428" s="391"/>
      <c r="O428" s="391"/>
      <c r="P428" s="391"/>
      <c r="Q428" s="391"/>
      <c r="R428" s="391"/>
      <c r="S428" s="391"/>
      <c r="T428" s="391"/>
      <c r="U428" s="391"/>
      <c r="V428" s="391"/>
      <c r="W428" s="391"/>
      <c r="X428" s="391"/>
      <c r="Y428" s="391"/>
      <c r="Z428" s="391"/>
    </row>
    <row r="429" spans="1:26" ht="15.75" customHeight="1">
      <c r="A429" s="391"/>
      <c r="B429" s="391"/>
      <c r="C429" s="391"/>
      <c r="D429" s="391"/>
      <c r="E429" s="391"/>
      <c r="F429" s="391"/>
      <c r="G429" s="391"/>
      <c r="H429" s="391"/>
      <c r="I429" s="391"/>
      <c r="J429" s="391"/>
      <c r="K429" s="391"/>
      <c r="L429" s="391"/>
      <c r="M429" s="391"/>
      <c r="N429" s="391"/>
      <c r="O429" s="391"/>
      <c r="P429" s="391"/>
      <c r="Q429" s="391"/>
      <c r="R429" s="391"/>
      <c r="S429" s="391"/>
      <c r="T429" s="391"/>
      <c r="U429" s="391"/>
      <c r="V429" s="391"/>
      <c r="W429" s="391"/>
      <c r="X429" s="391"/>
      <c r="Y429" s="391"/>
      <c r="Z429" s="391"/>
    </row>
    <row r="430" spans="1:26" ht="15.75" customHeight="1">
      <c r="A430" s="391"/>
      <c r="B430" s="391"/>
      <c r="C430" s="391"/>
      <c r="D430" s="391"/>
      <c r="E430" s="391"/>
      <c r="F430" s="391"/>
      <c r="G430" s="391"/>
      <c r="H430" s="391"/>
      <c r="I430" s="391"/>
      <c r="J430" s="391"/>
      <c r="K430" s="391"/>
      <c r="L430" s="391"/>
      <c r="M430" s="391"/>
      <c r="N430" s="391"/>
      <c r="O430" s="391"/>
      <c r="P430" s="391"/>
      <c r="Q430" s="391"/>
      <c r="R430" s="391"/>
      <c r="S430" s="391"/>
      <c r="T430" s="391"/>
      <c r="U430" s="391"/>
      <c r="V430" s="391"/>
      <c r="W430" s="391"/>
      <c r="X430" s="391"/>
      <c r="Y430" s="391"/>
      <c r="Z430" s="391"/>
    </row>
    <row r="431" spans="1:26" ht="15.75" customHeight="1">
      <c r="A431" s="391"/>
      <c r="B431" s="391"/>
      <c r="C431" s="391"/>
      <c r="D431" s="391"/>
      <c r="E431" s="391"/>
      <c r="F431" s="391"/>
      <c r="G431" s="391"/>
      <c r="H431" s="391"/>
      <c r="I431" s="391"/>
      <c r="J431" s="391"/>
      <c r="K431" s="391"/>
      <c r="L431" s="391"/>
      <c r="M431" s="391"/>
      <c r="N431" s="391"/>
      <c r="O431" s="391"/>
      <c r="P431" s="391"/>
      <c r="Q431" s="391"/>
      <c r="R431" s="391"/>
      <c r="S431" s="391"/>
      <c r="T431" s="391"/>
      <c r="U431" s="391"/>
      <c r="V431" s="391"/>
      <c r="W431" s="391"/>
      <c r="X431" s="391"/>
      <c r="Y431" s="391"/>
      <c r="Z431" s="391"/>
    </row>
    <row r="432" spans="1:26" ht="15.75" customHeight="1">
      <c r="A432" s="391"/>
      <c r="B432" s="391"/>
      <c r="C432" s="391"/>
      <c r="D432" s="391"/>
      <c r="E432" s="391"/>
      <c r="F432" s="391"/>
      <c r="G432" s="391"/>
      <c r="H432" s="391"/>
      <c r="I432" s="391"/>
      <c r="J432" s="391"/>
      <c r="K432" s="391"/>
      <c r="L432" s="391"/>
      <c r="M432" s="391"/>
      <c r="N432" s="391"/>
      <c r="O432" s="391"/>
      <c r="P432" s="391"/>
      <c r="Q432" s="391"/>
      <c r="R432" s="391"/>
      <c r="S432" s="391"/>
      <c r="T432" s="391"/>
      <c r="U432" s="391"/>
      <c r="V432" s="391"/>
      <c r="W432" s="391"/>
      <c r="X432" s="391"/>
      <c r="Y432" s="391"/>
      <c r="Z432" s="391"/>
    </row>
    <row r="433" spans="1:26" ht="15.75" customHeight="1">
      <c r="A433" s="391"/>
      <c r="B433" s="391"/>
      <c r="C433" s="391"/>
      <c r="D433" s="391"/>
      <c r="E433" s="391"/>
      <c r="F433" s="391"/>
      <c r="G433" s="391"/>
      <c r="H433" s="391"/>
      <c r="I433" s="391"/>
      <c r="J433" s="391"/>
      <c r="K433" s="391"/>
      <c r="L433" s="391"/>
      <c r="M433" s="391"/>
      <c r="N433" s="391"/>
      <c r="O433" s="391"/>
      <c r="P433" s="391"/>
      <c r="Q433" s="391"/>
      <c r="R433" s="391"/>
      <c r="S433" s="391"/>
      <c r="T433" s="391"/>
      <c r="U433" s="391"/>
      <c r="V433" s="391"/>
      <c r="W433" s="391"/>
      <c r="X433" s="391"/>
      <c r="Y433" s="391"/>
      <c r="Z433" s="391"/>
    </row>
    <row r="434" spans="1:26" ht="15.75" customHeight="1">
      <c r="A434" s="391"/>
      <c r="B434" s="391"/>
      <c r="C434" s="391"/>
      <c r="D434" s="391"/>
      <c r="E434" s="391"/>
      <c r="F434" s="391"/>
      <c r="G434" s="391"/>
      <c r="H434" s="391"/>
      <c r="I434" s="391"/>
      <c r="J434" s="391"/>
      <c r="K434" s="391"/>
      <c r="L434" s="391"/>
      <c r="M434" s="391"/>
      <c r="N434" s="391"/>
      <c r="O434" s="391"/>
      <c r="P434" s="391"/>
      <c r="Q434" s="391"/>
      <c r="R434" s="391"/>
      <c r="S434" s="391"/>
      <c r="T434" s="391"/>
      <c r="U434" s="391"/>
      <c r="V434" s="391"/>
      <c r="W434" s="391"/>
      <c r="X434" s="391"/>
      <c r="Y434" s="391"/>
      <c r="Z434" s="391"/>
    </row>
    <row r="435" spans="1:26" ht="15.75" customHeight="1">
      <c r="A435" s="391"/>
      <c r="B435" s="391"/>
      <c r="C435" s="391"/>
      <c r="D435" s="391"/>
      <c r="E435" s="391"/>
      <c r="F435" s="391"/>
      <c r="G435" s="391"/>
      <c r="H435" s="391"/>
      <c r="I435" s="391"/>
      <c r="J435" s="391"/>
      <c r="K435" s="391"/>
      <c r="L435" s="391"/>
      <c r="M435" s="391"/>
      <c r="N435" s="391"/>
      <c r="O435" s="391"/>
      <c r="P435" s="391"/>
      <c r="Q435" s="391"/>
      <c r="R435" s="391"/>
      <c r="S435" s="391"/>
      <c r="T435" s="391"/>
      <c r="U435" s="391"/>
      <c r="V435" s="391"/>
      <c r="W435" s="391"/>
      <c r="X435" s="391"/>
      <c r="Y435" s="391"/>
      <c r="Z435" s="391"/>
    </row>
    <row r="436" spans="1:26" ht="15.75" customHeight="1">
      <c r="A436" s="391"/>
      <c r="B436" s="391"/>
      <c r="C436" s="391"/>
      <c r="D436" s="391"/>
      <c r="E436" s="391"/>
      <c r="F436" s="391"/>
      <c r="G436" s="391"/>
      <c r="H436" s="391"/>
      <c r="I436" s="391"/>
      <c r="J436" s="391"/>
      <c r="K436" s="391"/>
      <c r="L436" s="391"/>
      <c r="M436" s="391"/>
      <c r="N436" s="391"/>
      <c r="O436" s="391"/>
      <c r="P436" s="391"/>
      <c r="Q436" s="391"/>
      <c r="R436" s="391"/>
      <c r="S436" s="391"/>
      <c r="T436" s="391"/>
      <c r="U436" s="391"/>
      <c r="V436" s="391"/>
      <c r="W436" s="391"/>
      <c r="X436" s="391"/>
      <c r="Y436" s="391"/>
      <c r="Z436" s="391"/>
    </row>
    <row r="437" spans="1:26" ht="15.75" customHeight="1">
      <c r="A437" s="391"/>
      <c r="B437" s="391"/>
      <c r="C437" s="391"/>
      <c r="D437" s="391"/>
      <c r="E437" s="391"/>
      <c r="F437" s="391"/>
      <c r="G437" s="391"/>
      <c r="H437" s="391"/>
      <c r="I437" s="391"/>
      <c r="J437" s="391"/>
      <c r="K437" s="391"/>
      <c r="L437" s="391"/>
      <c r="M437" s="391"/>
      <c r="N437" s="391"/>
      <c r="O437" s="391"/>
      <c r="P437" s="391"/>
      <c r="Q437" s="391"/>
      <c r="R437" s="391"/>
      <c r="S437" s="391"/>
      <c r="T437" s="391"/>
      <c r="U437" s="391"/>
      <c r="V437" s="391"/>
      <c r="W437" s="391"/>
      <c r="X437" s="391"/>
      <c r="Y437" s="391"/>
      <c r="Z437" s="391"/>
    </row>
    <row r="438" spans="1:26" ht="15.75" customHeight="1">
      <c r="A438" s="391"/>
      <c r="B438" s="391"/>
      <c r="C438" s="391"/>
      <c r="D438" s="391"/>
      <c r="E438" s="391"/>
      <c r="F438" s="391"/>
      <c r="G438" s="391"/>
      <c r="H438" s="391"/>
      <c r="I438" s="391"/>
      <c r="J438" s="391"/>
      <c r="K438" s="391"/>
      <c r="L438" s="391"/>
      <c r="M438" s="391"/>
      <c r="N438" s="391"/>
      <c r="O438" s="391"/>
      <c r="P438" s="391"/>
      <c r="Q438" s="391"/>
      <c r="R438" s="391"/>
      <c r="S438" s="391"/>
      <c r="T438" s="391"/>
      <c r="U438" s="391"/>
      <c r="V438" s="391"/>
      <c r="W438" s="391"/>
      <c r="X438" s="391"/>
      <c r="Y438" s="391"/>
      <c r="Z438" s="391"/>
    </row>
    <row r="439" spans="1:26" ht="15.75" customHeight="1">
      <c r="A439" s="391"/>
      <c r="B439" s="391"/>
      <c r="C439" s="391"/>
      <c r="D439" s="391"/>
      <c r="E439" s="391"/>
      <c r="F439" s="391"/>
      <c r="G439" s="391"/>
      <c r="H439" s="391"/>
      <c r="I439" s="391"/>
      <c r="J439" s="391"/>
      <c r="K439" s="391"/>
      <c r="L439" s="391"/>
      <c r="M439" s="391"/>
      <c r="N439" s="391"/>
      <c r="O439" s="391"/>
      <c r="P439" s="391"/>
      <c r="Q439" s="391"/>
      <c r="R439" s="391"/>
      <c r="S439" s="391"/>
      <c r="T439" s="391"/>
      <c r="U439" s="391"/>
      <c r="V439" s="391"/>
      <c r="W439" s="391"/>
      <c r="X439" s="391"/>
      <c r="Y439" s="391"/>
      <c r="Z439" s="391"/>
    </row>
    <row r="440" spans="1:26" ht="15.75" customHeight="1">
      <c r="A440" s="391"/>
      <c r="B440" s="391"/>
      <c r="C440" s="391"/>
      <c r="D440" s="391"/>
      <c r="E440" s="391"/>
      <c r="F440" s="391"/>
      <c r="G440" s="391"/>
      <c r="H440" s="391"/>
      <c r="I440" s="391"/>
      <c r="J440" s="391"/>
      <c r="K440" s="391"/>
      <c r="L440" s="391"/>
      <c r="M440" s="391"/>
      <c r="N440" s="391"/>
      <c r="O440" s="391"/>
      <c r="P440" s="391"/>
      <c r="Q440" s="391"/>
      <c r="R440" s="391"/>
      <c r="S440" s="391"/>
      <c r="T440" s="391"/>
      <c r="U440" s="391"/>
      <c r="V440" s="391"/>
      <c r="W440" s="391"/>
      <c r="X440" s="391"/>
      <c r="Y440" s="391"/>
      <c r="Z440" s="391"/>
    </row>
    <row r="441" spans="1:26" ht="15.75" customHeight="1">
      <c r="A441" s="391"/>
      <c r="B441" s="391"/>
      <c r="C441" s="391"/>
      <c r="D441" s="391"/>
      <c r="E441" s="391"/>
      <c r="F441" s="391"/>
      <c r="G441" s="391"/>
      <c r="H441" s="391"/>
      <c r="I441" s="391"/>
      <c r="J441" s="391"/>
      <c r="K441" s="391"/>
      <c r="L441" s="391"/>
      <c r="M441" s="391"/>
      <c r="N441" s="391"/>
      <c r="O441" s="391"/>
      <c r="P441" s="391"/>
      <c r="Q441" s="391"/>
      <c r="R441" s="391"/>
      <c r="S441" s="391"/>
      <c r="T441" s="391"/>
      <c r="U441" s="391"/>
      <c r="V441" s="391"/>
      <c r="W441" s="391"/>
      <c r="X441" s="391"/>
      <c r="Y441" s="391"/>
      <c r="Z441" s="391"/>
    </row>
    <row r="442" spans="1:26" ht="15.75" customHeight="1">
      <c r="A442" s="391"/>
      <c r="B442" s="391"/>
      <c r="C442" s="391"/>
      <c r="D442" s="391"/>
      <c r="E442" s="391"/>
      <c r="F442" s="391"/>
      <c r="G442" s="391"/>
      <c r="H442" s="391"/>
      <c r="I442" s="391"/>
      <c r="J442" s="391"/>
      <c r="K442" s="391"/>
      <c r="L442" s="391"/>
      <c r="M442" s="391"/>
      <c r="N442" s="391"/>
      <c r="O442" s="391"/>
      <c r="P442" s="391"/>
      <c r="Q442" s="391"/>
      <c r="R442" s="391"/>
      <c r="S442" s="391"/>
      <c r="T442" s="391"/>
      <c r="U442" s="391"/>
      <c r="V442" s="391"/>
      <c r="W442" s="391"/>
      <c r="X442" s="391"/>
      <c r="Y442" s="391"/>
      <c r="Z442" s="391"/>
    </row>
    <row r="443" spans="1:26" ht="15.75" customHeight="1">
      <c r="A443" s="391"/>
      <c r="B443" s="391"/>
      <c r="C443" s="391"/>
      <c r="D443" s="391"/>
      <c r="E443" s="391"/>
      <c r="F443" s="391"/>
      <c r="G443" s="391"/>
      <c r="H443" s="391"/>
      <c r="I443" s="391"/>
      <c r="J443" s="391"/>
      <c r="K443" s="391"/>
      <c r="L443" s="391"/>
      <c r="M443" s="391"/>
      <c r="N443" s="391"/>
      <c r="O443" s="391"/>
      <c r="P443" s="391"/>
      <c r="Q443" s="391"/>
      <c r="R443" s="391"/>
      <c r="S443" s="391"/>
      <c r="T443" s="391"/>
      <c r="U443" s="391"/>
      <c r="V443" s="391"/>
      <c r="W443" s="391"/>
      <c r="X443" s="391"/>
      <c r="Y443" s="391"/>
      <c r="Z443" s="391"/>
    </row>
    <row r="444" spans="1:26" ht="15.75" customHeight="1">
      <c r="A444" s="391"/>
      <c r="B444" s="391"/>
      <c r="C444" s="391"/>
      <c r="D444" s="391"/>
      <c r="E444" s="391"/>
      <c r="F444" s="391"/>
      <c r="G444" s="391"/>
      <c r="H444" s="391"/>
      <c r="I444" s="391"/>
      <c r="J444" s="391"/>
      <c r="K444" s="391"/>
      <c r="L444" s="391"/>
      <c r="M444" s="391"/>
      <c r="N444" s="391"/>
      <c r="O444" s="391"/>
      <c r="P444" s="391"/>
      <c r="Q444" s="391"/>
      <c r="R444" s="391"/>
      <c r="S444" s="391"/>
      <c r="T444" s="391"/>
      <c r="U444" s="391"/>
      <c r="V444" s="391"/>
      <c r="W444" s="391"/>
      <c r="X444" s="391"/>
      <c r="Y444" s="391"/>
      <c r="Z444" s="391"/>
    </row>
    <row r="445" spans="1:26" ht="15.75" customHeight="1">
      <c r="A445" s="391"/>
      <c r="B445" s="391"/>
      <c r="C445" s="391"/>
      <c r="D445" s="391"/>
      <c r="E445" s="391"/>
      <c r="F445" s="391"/>
      <c r="G445" s="391"/>
      <c r="H445" s="391"/>
      <c r="I445" s="391"/>
      <c r="J445" s="391"/>
      <c r="K445" s="391"/>
      <c r="L445" s="391"/>
      <c r="M445" s="391"/>
      <c r="N445" s="391"/>
      <c r="O445" s="391"/>
      <c r="P445" s="391"/>
      <c r="Q445" s="391"/>
      <c r="R445" s="391"/>
      <c r="S445" s="391"/>
      <c r="T445" s="391"/>
      <c r="U445" s="391"/>
      <c r="V445" s="391"/>
      <c r="W445" s="391"/>
      <c r="X445" s="391"/>
      <c r="Y445" s="391"/>
      <c r="Z445" s="391"/>
    </row>
    <row r="446" spans="1:26" ht="15.75" customHeight="1">
      <c r="A446" s="391"/>
      <c r="B446" s="391"/>
      <c r="C446" s="391"/>
      <c r="D446" s="391"/>
      <c r="E446" s="391"/>
      <c r="F446" s="391"/>
      <c r="G446" s="391"/>
      <c r="H446" s="391"/>
      <c r="I446" s="391"/>
      <c r="J446" s="391"/>
      <c r="K446" s="391"/>
      <c r="L446" s="391"/>
      <c r="M446" s="391"/>
      <c r="N446" s="391"/>
      <c r="O446" s="391"/>
      <c r="P446" s="391"/>
      <c r="Q446" s="391"/>
      <c r="R446" s="391"/>
      <c r="S446" s="391"/>
      <c r="T446" s="391"/>
      <c r="U446" s="391"/>
      <c r="V446" s="391"/>
      <c r="W446" s="391"/>
      <c r="X446" s="391"/>
      <c r="Y446" s="391"/>
      <c r="Z446" s="391"/>
    </row>
    <row r="447" spans="1:26" ht="15.75" customHeight="1">
      <c r="A447" s="391"/>
      <c r="B447" s="391"/>
      <c r="C447" s="391"/>
      <c r="D447" s="391"/>
      <c r="E447" s="391"/>
      <c r="F447" s="391"/>
      <c r="G447" s="391"/>
      <c r="H447" s="391"/>
      <c r="I447" s="391"/>
      <c r="J447" s="391"/>
      <c r="K447" s="391"/>
      <c r="L447" s="391"/>
      <c r="M447" s="391"/>
      <c r="N447" s="391"/>
      <c r="O447" s="391"/>
      <c r="P447" s="391"/>
      <c r="Q447" s="391"/>
      <c r="R447" s="391"/>
      <c r="S447" s="391"/>
      <c r="T447" s="391"/>
      <c r="U447" s="391"/>
      <c r="V447" s="391"/>
      <c r="W447" s="391"/>
      <c r="X447" s="391"/>
      <c r="Y447" s="391"/>
      <c r="Z447" s="391"/>
    </row>
    <row r="448" spans="1:26" ht="15.75" customHeight="1">
      <c r="A448" s="391"/>
      <c r="B448" s="391"/>
      <c r="C448" s="391"/>
      <c r="D448" s="391"/>
      <c r="E448" s="391"/>
      <c r="F448" s="391"/>
      <c r="G448" s="391"/>
      <c r="H448" s="391"/>
      <c r="I448" s="391"/>
      <c r="J448" s="391"/>
      <c r="K448" s="391"/>
      <c r="L448" s="391"/>
      <c r="M448" s="391"/>
      <c r="N448" s="391"/>
      <c r="O448" s="391"/>
      <c r="P448" s="391"/>
      <c r="Q448" s="391"/>
      <c r="R448" s="391"/>
      <c r="S448" s="391"/>
      <c r="T448" s="391"/>
      <c r="U448" s="391"/>
      <c r="V448" s="391"/>
      <c r="W448" s="391"/>
      <c r="X448" s="391"/>
      <c r="Y448" s="391"/>
      <c r="Z448" s="391"/>
    </row>
    <row r="449" spans="1:26" ht="15.75" customHeight="1">
      <c r="A449" s="391"/>
      <c r="B449" s="391"/>
      <c r="C449" s="391"/>
      <c r="D449" s="391"/>
      <c r="E449" s="391"/>
      <c r="F449" s="391"/>
      <c r="G449" s="391"/>
      <c r="H449" s="391"/>
      <c r="I449" s="391"/>
      <c r="J449" s="391"/>
      <c r="K449" s="391"/>
      <c r="L449" s="391"/>
      <c r="M449" s="391"/>
      <c r="N449" s="391"/>
      <c r="O449" s="391"/>
      <c r="P449" s="391"/>
      <c r="Q449" s="391"/>
      <c r="R449" s="391"/>
      <c r="S449" s="391"/>
      <c r="T449" s="391"/>
      <c r="U449" s="391"/>
      <c r="V449" s="391"/>
      <c r="W449" s="391"/>
      <c r="X449" s="391"/>
      <c r="Y449" s="391"/>
      <c r="Z449" s="391"/>
    </row>
    <row r="450" spans="1:26" ht="15.75" customHeight="1">
      <c r="A450" s="391"/>
      <c r="B450" s="391"/>
      <c r="C450" s="391"/>
      <c r="D450" s="391"/>
      <c r="E450" s="391"/>
      <c r="F450" s="391"/>
      <c r="G450" s="391"/>
      <c r="H450" s="391"/>
      <c r="I450" s="391"/>
      <c r="J450" s="391"/>
      <c r="K450" s="391"/>
      <c r="L450" s="391"/>
      <c r="M450" s="391"/>
      <c r="N450" s="391"/>
      <c r="O450" s="391"/>
      <c r="P450" s="391"/>
      <c r="Q450" s="391"/>
      <c r="R450" s="391"/>
      <c r="S450" s="391"/>
      <c r="T450" s="391"/>
      <c r="U450" s="391"/>
      <c r="V450" s="391"/>
      <c r="W450" s="391"/>
      <c r="X450" s="391"/>
      <c r="Y450" s="391"/>
      <c r="Z450" s="391"/>
    </row>
    <row r="451" spans="1:26" ht="15.75" customHeight="1">
      <c r="A451" s="391"/>
      <c r="B451" s="391"/>
      <c r="C451" s="391"/>
      <c r="D451" s="391"/>
      <c r="E451" s="391"/>
      <c r="F451" s="391"/>
      <c r="G451" s="391"/>
      <c r="H451" s="391"/>
      <c r="I451" s="391"/>
      <c r="J451" s="391"/>
      <c r="K451" s="391"/>
      <c r="L451" s="391"/>
      <c r="M451" s="391"/>
      <c r="N451" s="391"/>
      <c r="O451" s="391"/>
      <c r="P451" s="391"/>
      <c r="Q451" s="391"/>
      <c r="R451" s="391"/>
      <c r="S451" s="391"/>
      <c r="T451" s="391"/>
      <c r="U451" s="391"/>
      <c r="V451" s="391"/>
      <c r="W451" s="391"/>
      <c r="X451" s="391"/>
      <c r="Y451" s="391"/>
      <c r="Z451" s="391"/>
    </row>
    <row r="452" spans="1:26" ht="15.75" customHeight="1">
      <c r="A452" s="391"/>
      <c r="B452" s="391"/>
      <c r="C452" s="391"/>
      <c r="D452" s="391"/>
      <c r="E452" s="391"/>
      <c r="F452" s="391"/>
      <c r="G452" s="391"/>
      <c r="H452" s="391"/>
      <c r="I452" s="391"/>
      <c r="J452" s="391"/>
      <c r="K452" s="391"/>
      <c r="L452" s="391"/>
      <c r="M452" s="391"/>
      <c r="N452" s="391"/>
      <c r="O452" s="391"/>
      <c r="P452" s="391"/>
      <c r="Q452" s="391"/>
      <c r="R452" s="391"/>
      <c r="S452" s="391"/>
      <c r="T452" s="391"/>
      <c r="U452" s="391"/>
      <c r="V452" s="391"/>
      <c r="W452" s="391"/>
      <c r="X452" s="391"/>
      <c r="Y452" s="391"/>
      <c r="Z452" s="391"/>
    </row>
    <row r="453" spans="1:26" ht="15.75" customHeight="1">
      <c r="A453" s="391"/>
      <c r="B453" s="391"/>
      <c r="C453" s="391"/>
      <c r="D453" s="391"/>
      <c r="E453" s="391"/>
      <c r="F453" s="391"/>
      <c r="G453" s="391"/>
      <c r="H453" s="391"/>
      <c r="I453" s="391"/>
      <c r="J453" s="391"/>
      <c r="K453" s="391"/>
      <c r="L453" s="391"/>
      <c r="M453" s="391"/>
      <c r="N453" s="391"/>
      <c r="O453" s="391"/>
      <c r="P453" s="391"/>
      <c r="Q453" s="391"/>
      <c r="R453" s="391"/>
      <c r="S453" s="391"/>
      <c r="T453" s="391"/>
      <c r="U453" s="391"/>
      <c r="V453" s="391"/>
      <c r="W453" s="391"/>
      <c r="X453" s="391"/>
      <c r="Y453" s="391"/>
      <c r="Z453" s="391"/>
    </row>
    <row r="454" spans="1:26" ht="15.75" customHeight="1">
      <c r="A454" s="391"/>
      <c r="B454" s="391"/>
      <c r="C454" s="391"/>
      <c r="D454" s="391"/>
      <c r="E454" s="391"/>
      <c r="F454" s="391"/>
      <c r="G454" s="391"/>
      <c r="H454" s="391"/>
      <c r="I454" s="391"/>
      <c r="J454" s="391"/>
      <c r="K454" s="391"/>
      <c r="L454" s="391"/>
      <c r="M454" s="391"/>
      <c r="N454" s="391"/>
      <c r="O454" s="391"/>
      <c r="P454" s="391"/>
      <c r="Q454" s="391"/>
      <c r="R454" s="391"/>
      <c r="S454" s="391"/>
      <c r="T454" s="391"/>
      <c r="U454" s="391"/>
      <c r="V454" s="391"/>
      <c r="W454" s="391"/>
      <c r="X454" s="391"/>
      <c r="Y454" s="391"/>
      <c r="Z454" s="391"/>
    </row>
    <row r="455" spans="1:26" ht="15.75" customHeight="1">
      <c r="A455" s="391"/>
      <c r="B455" s="391"/>
      <c r="C455" s="391"/>
      <c r="D455" s="391"/>
      <c r="E455" s="391"/>
      <c r="F455" s="391"/>
      <c r="G455" s="391"/>
      <c r="H455" s="391"/>
      <c r="I455" s="391"/>
      <c r="J455" s="391"/>
      <c r="K455" s="391"/>
      <c r="L455" s="391"/>
      <c r="M455" s="391"/>
      <c r="N455" s="391"/>
      <c r="O455" s="391"/>
      <c r="P455" s="391"/>
      <c r="Q455" s="391"/>
      <c r="R455" s="391"/>
      <c r="S455" s="391"/>
      <c r="T455" s="391"/>
      <c r="U455" s="391"/>
      <c r="V455" s="391"/>
      <c r="W455" s="391"/>
      <c r="X455" s="391"/>
      <c r="Y455" s="391"/>
      <c r="Z455" s="391"/>
    </row>
    <row r="456" spans="1:26" ht="15.75" customHeight="1">
      <c r="A456" s="391"/>
      <c r="B456" s="391"/>
      <c r="C456" s="391"/>
      <c r="D456" s="391"/>
      <c r="E456" s="391"/>
      <c r="F456" s="391"/>
      <c r="G456" s="391"/>
      <c r="H456" s="391"/>
      <c r="I456" s="391"/>
      <c r="J456" s="391"/>
      <c r="K456" s="391"/>
      <c r="L456" s="391"/>
      <c r="M456" s="391"/>
      <c r="N456" s="391"/>
      <c r="O456" s="391"/>
      <c r="P456" s="391"/>
      <c r="Q456" s="391"/>
      <c r="R456" s="391"/>
      <c r="S456" s="391"/>
      <c r="T456" s="391"/>
      <c r="U456" s="391"/>
      <c r="V456" s="391"/>
      <c r="W456" s="391"/>
      <c r="X456" s="391"/>
      <c r="Y456" s="391"/>
      <c r="Z456" s="391"/>
    </row>
    <row r="457" spans="1:26" ht="15.75" customHeight="1">
      <c r="A457" s="391"/>
      <c r="B457" s="391"/>
      <c r="C457" s="391"/>
      <c r="D457" s="391"/>
      <c r="E457" s="391"/>
      <c r="F457" s="391"/>
      <c r="G457" s="391"/>
      <c r="H457" s="391"/>
      <c r="I457" s="391"/>
      <c r="J457" s="391"/>
      <c r="K457" s="391"/>
      <c r="L457" s="391"/>
      <c r="M457" s="391"/>
      <c r="N457" s="391"/>
      <c r="O457" s="391"/>
      <c r="P457" s="391"/>
      <c r="Q457" s="391"/>
      <c r="R457" s="391"/>
      <c r="S457" s="391"/>
      <c r="T457" s="391"/>
      <c r="U457" s="391"/>
      <c r="V457" s="391"/>
      <c r="W457" s="391"/>
      <c r="X457" s="391"/>
      <c r="Y457" s="391"/>
      <c r="Z457" s="391"/>
    </row>
    <row r="458" spans="1:26" ht="15.75" customHeight="1">
      <c r="A458" s="391"/>
      <c r="B458" s="391"/>
      <c r="C458" s="391"/>
      <c r="D458" s="391"/>
      <c r="E458" s="391"/>
      <c r="F458" s="391"/>
      <c r="G458" s="391"/>
      <c r="H458" s="391"/>
      <c r="I458" s="391"/>
      <c r="J458" s="391"/>
      <c r="K458" s="391"/>
      <c r="L458" s="391"/>
      <c r="M458" s="391"/>
      <c r="N458" s="391"/>
      <c r="O458" s="391"/>
      <c r="P458" s="391"/>
      <c r="Q458" s="391"/>
      <c r="R458" s="391"/>
      <c r="S458" s="391"/>
      <c r="T458" s="391"/>
      <c r="U458" s="391"/>
      <c r="V458" s="391"/>
      <c r="W458" s="391"/>
      <c r="X458" s="391"/>
      <c r="Y458" s="391"/>
      <c r="Z458" s="391"/>
    </row>
    <row r="459" spans="1:26" ht="15.75" customHeight="1">
      <c r="A459" s="391"/>
      <c r="B459" s="391"/>
      <c r="C459" s="391"/>
      <c r="D459" s="391"/>
      <c r="E459" s="391"/>
      <c r="F459" s="391"/>
      <c r="G459" s="391"/>
      <c r="H459" s="391"/>
      <c r="I459" s="391"/>
      <c r="J459" s="391"/>
      <c r="K459" s="391"/>
      <c r="L459" s="391"/>
      <c r="M459" s="391"/>
      <c r="N459" s="391"/>
      <c r="O459" s="391"/>
      <c r="P459" s="391"/>
      <c r="Q459" s="391"/>
      <c r="R459" s="391"/>
      <c r="S459" s="391"/>
      <c r="T459" s="391"/>
      <c r="U459" s="391"/>
      <c r="V459" s="391"/>
      <c r="W459" s="391"/>
      <c r="X459" s="391"/>
      <c r="Y459" s="391"/>
      <c r="Z459" s="391"/>
    </row>
    <row r="460" spans="1:26" ht="15.75" customHeight="1">
      <c r="A460" s="391"/>
      <c r="B460" s="391"/>
      <c r="C460" s="391"/>
      <c r="D460" s="391"/>
      <c r="E460" s="391"/>
      <c r="F460" s="391"/>
      <c r="G460" s="391"/>
      <c r="H460" s="391"/>
      <c r="I460" s="391"/>
      <c r="J460" s="391"/>
      <c r="K460" s="391"/>
      <c r="L460" s="391"/>
      <c r="M460" s="391"/>
      <c r="N460" s="391"/>
      <c r="O460" s="391"/>
      <c r="P460" s="391"/>
      <c r="Q460" s="391"/>
      <c r="R460" s="391"/>
      <c r="S460" s="391"/>
      <c r="T460" s="391"/>
      <c r="U460" s="391"/>
      <c r="V460" s="391"/>
      <c r="W460" s="391"/>
      <c r="X460" s="391"/>
      <c r="Y460" s="391"/>
      <c r="Z460" s="391"/>
    </row>
    <row r="461" spans="1:26" ht="15.75" customHeight="1">
      <c r="A461" s="391"/>
      <c r="B461" s="391"/>
      <c r="C461" s="391"/>
      <c r="D461" s="391"/>
      <c r="E461" s="391"/>
      <c r="F461" s="391"/>
      <c r="G461" s="391"/>
      <c r="H461" s="391"/>
      <c r="I461" s="391"/>
      <c r="J461" s="391"/>
      <c r="K461" s="391"/>
      <c r="L461" s="391"/>
      <c r="M461" s="391"/>
      <c r="N461" s="391"/>
      <c r="O461" s="391"/>
      <c r="P461" s="391"/>
      <c r="Q461" s="391"/>
      <c r="R461" s="391"/>
      <c r="S461" s="391"/>
      <c r="T461" s="391"/>
      <c r="U461" s="391"/>
      <c r="V461" s="391"/>
      <c r="W461" s="391"/>
      <c r="X461" s="391"/>
      <c r="Y461" s="391"/>
      <c r="Z461" s="391"/>
    </row>
    <row r="462" spans="1:26" ht="15.75" customHeight="1">
      <c r="A462" s="391"/>
      <c r="B462" s="391"/>
      <c r="C462" s="391"/>
      <c r="D462" s="391"/>
      <c r="E462" s="391"/>
      <c r="F462" s="391"/>
      <c r="G462" s="391"/>
      <c r="H462" s="391"/>
      <c r="I462" s="391"/>
      <c r="J462" s="391"/>
      <c r="K462" s="391"/>
      <c r="L462" s="391"/>
      <c r="M462" s="391"/>
      <c r="N462" s="391"/>
      <c r="O462" s="391"/>
      <c r="P462" s="391"/>
      <c r="Q462" s="391"/>
      <c r="R462" s="391"/>
      <c r="S462" s="391"/>
      <c r="T462" s="391"/>
      <c r="U462" s="391"/>
      <c r="V462" s="391"/>
      <c r="W462" s="391"/>
      <c r="X462" s="391"/>
      <c r="Y462" s="391"/>
      <c r="Z462" s="391"/>
    </row>
    <row r="463" spans="1:26" ht="15.75" customHeight="1">
      <c r="A463" s="391"/>
      <c r="B463" s="391"/>
      <c r="C463" s="391"/>
      <c r="D463" s="391"/>
      <c r="E463" s="391"/>
      <c r="F463" s="391"/>
      <c r="G463" s="391"/>
      <c r="H463" s="391"/>
      <c r="I463" s="391"/>
      <c r="J463" s="391"/>
      <c r="K463" s="391"/>
      <c r="L463" s="391"/>
      <c r="M463" s="391"/>
      <c r="N463" s="391"/>
      <c r="O463" s="391"/>
      <c r="P463" s="391"/>
      <c r="Q463" s="391"/>
      <c r="R463" s="391"/>
      <c r="S463" s="391"/>
      <c r="T463" s="391"/>
      <c r="U463" s="391"/>
      <c r="V463" s="391"/>
      <c r="W463" s="391"/>
      <c r="X463" s="391"/>
      <c r="Y463" s="391"/>
      <c r="Z463" s="391"/>
    </row>
    <row r="464" spans="1:26" ht="15.75" customHeight="1">
      <c r="A464" s="391"/>
      <c r="B464" s="391"/>
      <c r="C464" s="391"/>
      <c r="D464" s="391"/>
      <c r="E464" s="391"/>
      <c r="F464" s="391"/>
      <c r="G464" s="391"/>
      <c r="H464" s="391"/>
      <c r="I464" s="391"/>
      <c r="J464" s="391"/>
      <c r="K464" s="391"/>
      <c r="L464" s="391"/>
      <c r="M464" s="391"/>
      <c r="N464" s="391"/>
      <c r="O464" s="391"/>
      <c r="P464" s="391"/>
      <c r="Q464" s="391"/>
      <c r="R464" s="391"/>
      <c r="S464" s="391"/>
      <c r="T464" s="391"/>
      <c r="U464" s="391"/>
      <c r="V464" s="391"/>
      <c r="W464" s="391"/>
      <c r="X464" s="391"/>
      <c r="Y464" s="391"/>
      <c r="Z464" s="391"/>
    </row>
    <row r="465" spans="1:26" ht="15.75" customHeight="1">
      <c r="A465" s="391"/>
      <c r="B465" s="391"/>
      <c r="C465" s="391"/>
      <c r="D465" s="391"/>
      <c r="E465" s="391"/>
      <c r="F465" s="391"/>
      <c r="G465" s="391"/>
      <c r="H465" s="391"/>
      <c r="I465" s="391"/>
      <c r="J465" s="391"/>
      <c r="K465" s="391"/>
      <c r="L465" s="391"/>
      <c r="M465" s="391"/>
      <c r="N465" s="391"/>
      <c r="O465" s="391"/>
      <c r="P465" s="391"/>
      <c r="Q465" s="391"/>
      <c r="R465" s="391"/>
      <c r="S465" s="391"/>
      <c r="T465" s="391"/>
      <c r="U465" s="391"/>
      <c r="V465" s="391"/>
      <c r="W465" s="391"/>
      <c r="X465" s="391"/>
      <c r="Y465" s="391"/>
      <c r="Z465" s="391"/>
    </row>
    <row r="466" spans="1:26" ht="15.75" customHeight="1">
      <c r="A466" s="391"/>
      <c r="B466" s="391"/>
      <c r="C466" s="391"/>
      <c r="D466" s="391"/>
      <c r="E466" s="391"/>
      <c r="F466" s="391"/>
      <c r="G466" s="391"/>
      <c r="H466" s="391"/>
      <c r="I466" s="391"/>
      <c r="J466" s="391"/>
      <c r="K466" s="391"/>
      <c r="L466" s="391"/>
      <c r="M466" s="391"/>
      <c r="N466" s="391"/>
      <c r="O466" s="391"/>
      <c r="P466" s="391"/>
      <c r="Q466" s="391"/>
      <c r="R466" s="391"/>
      <c r="S466" s="391"/>
      <c r="T466" s="391"/>
      <c r="U466" s="391"/>
      <c r="V466" s="391"/>
      <c r="W466" s="391"/>
      <c r="X466" s="391"/>
      <c r="Y466" s="391"/>
      <c r="Z466" s="391"/>
    </row>
    <row r="467" spans="1:26" ht="15.75" customHeight="1">
      <c r="A467" s="391"/>
      <c r="B467" s="391"/>
      <c r="C467" s="391"/>
      <c r="D467" s="391"/>
      <c r="E467" s="391"/>
      <c r="F467" s="391"/>
      <c r="G467" s="391"/>
      <c r="H467" s="391"/>
      <c r="I467" s="391"/>
      <c r="J467" s="391"/>
      <c r="K467" s="391"/>
      <c r="L467" s="391"/>
      <c r="M467" s="391"/>
      <c r="N467" s="391"/>
      <c r="O467" s="391"/>
      <c r="P467" s="391"/>
      <c r="Q467" s="391"/>
      <c r="R467" s="391"/>
      <c r="S467" s="391"/>
      <c r="T467" s="391"/>
      <c r="U467" s="391"/>
      <c r="V467" s="391"/>
      <c r="W467" s="391"/>
      <c r="X467" s="391"/>
      <c r="Y467" s="391"/>
      <c r="Z467" s="391"/>
    </row>
    <row r="468" spans="1:26" ht="15.75" customHeight="1">
      <c r="A468" s="391"/>
      <c r="B468" s="391"/>
      <c r="C468" s="391"/>
      <c r="D468" s="391"/>
      <c r="E468" s="391"/>
      <c r="F468" s="391"/>
      <c r="G468" s="391"/>
      <c r="H468" s="391"/>
      <c r="I468" s="391"/>
      <c r="J468" s="391"/>
      <c r="K468" s="391"/>
      <c r="L468" s="391"/>
      <c r="M468" s="391"/>
      <c r="N468" s="391"/>
      <c r="O468" s="391"/>
      <c r="P468" s="391"/>
      <c r="Q468" s="391"/>
      <c r="R468" s="391"/>
      <c r="S468" s="391"/>
      <c r="T468" s="391"/>
      <c r="U468" s="391"/>
      <c r="V468" s="391"/>
      <c r="W468" s="391"/>
      <c r="X468" s="391"/>
      <c r="Y468" s="391"/>
      <c r="Z468" s="391"/>
    </row>
    <row r="469" spans="1:26" ht="15.75" customHeight="1">
      <c r="A469" s="391"/>
      <c r="B469" s="391"/>
      <c r="C469" s="391"/>
      <c r="D469" s="391"/>
      <c r="E469" s="391"/>
      <c r="F469" s="391"/>
      <c r="G469" s="391"/>
      <c r="H469" s="391"/>
      <c r="I469" s="391"/>
      <c r="J469" s="391"/>
      <c r="K469" s="391"/>
      <c r="L469" s="391"/>
      <c r="M469" s="391"/>
      <c r="N469" s="391"/>
      <c r="O469" s="391"/>
      <c r="P469" s="391"/>
      <c r="Q469" s="391"/>
      <c r="R469" s="391"/>
      <c r="S469" s="391"/>
      <c r="T469" s="391"/>
      <c r="U469" s="391"/>
      <c r="V469" s="391"/>
      <c r="W469" s="391"/>
      <c r="X469" s="391"/>
      <c r="Y469" s="391"/>
      <c r="Z469" s="391"/>
    </row>
    <row r="470" spans="1:26" ht="15.75" customHeight="1">
      <c r="A470" s="391"/>
      <c r="B470" s="391"/>
      <c r="C470" s="391"/>
      <c r="D470" s="391"/>
      <c r="E470" s="391"/>
      <c r="F470" s="391"/>
      <c r="G470" s="391"/>
      <c r="H470" s="391"/>
      <c r="I470" s="391"/>
      <c r="J470" s="391"/>
      <c r="K470" s="391"/>
      <c r="L470" s="391"/>
      <c r="M470" s="391"/>
      <c r="N470" s="391"/>
      <c r="O470" s="391"/>
      <c r="P470" s="391"/>
      <c r="Q470" s="391"/>
      <c r="R470" s="391"/>
      <c r="S470" s="391"/>
      <c r="T470" s="391"/>
      <c r="U470" s="391"/>
      <c r="V470" s="391"/>
      <c r="W470" s="391"/>
      <c r="X470" s="391"/>
      <c r="Y470" s="391"/>
      <c r="Z470" s="391"/>
    </row>
    <row r="471" spans="1:26" ht="15.75" customHeight="1">
      <c r="A471" s="391"/>
      <c r="B471" s="391"/>
      <c r="C471" s="391"/>
      <c r="D471" s="391"/>
      <c r="E471" s="391"/>
      <c r="F471" s="391"/>
      <c r="G471" s="391"/>
      <c r="H471" s="391"/>
      <c r="I471" s="391"/>
      <c r="J471" s="391"/>
      <c r="K471" s="391"/>
      <c r="L471" s="391"/>
      <c r="M471" s="391"/>
      <c r="N471" s="391"/>
      <c r="O471" s="391"/>
      <c r="P471" s="391"/>
      <c r="Q471" s="391"/>
      <c r="R471" s="391"/>
      <c r="S471" s="391"/>
      <c r="T471" s="391"/>
      <c r="U471" s="391"/>
      <c r="V471" s="391"/>
      <c r="W471" s="391"/>
      <c r="X471" s="391"/>
      <c r="Y471" s="391"/>
      <c r="Z471" s="391"/>
    </row>
    <row r="472" spans="1:26" ht="15.75" customHeight="1">
      <c r="A472" s="391"/>
      <c r="B472" s="391"/>
      <c r="C472" s="391"/>
      <c r="D472" s="391"/>
      <c r="E472" s="391"/>
      <c r="F472" s="391"/>
      <c r="G472" s="391"/>
      <c r="H472" s="391"/>
      <c r="I472" s="391"/>
      <c r="J472" s="391"/>
      <c r="K472" s="391"/>
      <c r="L472" s="391"/>
      <c r="M472" s="391"/>
      <c r="N472" s="391"/>
      <c r="O472" s="391"/>
      <c r="P472" s="391"/>
      <c r="Q472" s="391"/>
      <c r="R472" s="391"/>
      <c r="S472" s="391"/>
      <c r="T472" s="391"/>
      <c r="U472" s="391"/>
      <c r="V472" s="391"/>
      <c r="W472" s="391"/>
      <c r="X472" s="391"/>
      <c r="Y472" s="391"/>
      <c r="Z472" s="391"/>
    </row>
    <row r="473" spans="1:26" ht="15.75" customHeight="1">
      <c r="A473" s="391"/>
      <c r="B473" s="391"/>
      <c r="C473" s="391"/>
      <c r="D473" s="391"/>
      <c r="E473" s="391"/>
      <c r="F473" s="391"/>
      <c r="G473" s="391"/>
      <c r="H473" s="391"/>
      <c r="I473" s="391"/>
      <c r="J473" s="391"/>
      <c r="K473" s="391"/>
      <c r="L473" s="391"/>
      <c r="M473" s="391"/>
      <c r="N473" s="391"/>
      <c r="O473" s="391"/>
      <c r="P473" s="391"/>
      <c r="Q473" s="391"/>
      <c r="R473" s="391"/>
      <c r="S473" s="391"/>
      <c r="T473" s="391"/>
      <c r="U473" s="391"/>
      <c r="V473" s="391"/>
      <c r="W473" s="391"/>
      <c r="X473" s="391"/>
      <c r="Y473" s="391"/>
      <c r="Z473" s="391"/>
    </row>
    <row r="474" spans="1:26" ht="15.75" customHeight="1">
      <c r="A474" s="391"/>
      <c r="B474" s="391"/>
      <c r="C474" s="391"/>
      <c r="D474" s="391"/>
      <c r="E474" s="391"/>
      <c r="F474" s="391"/>
      <c r="G474" s="391"/>
      <c r="H474" s="391"/>
      <c r="I474" s="391"/>
      <c r="J474" s="391"/>
      <c r="K474" s="391"/>
      <c r="L474" s="391"/>
      <c r="M474" s="391"/>
      <c r="N474" s="391"/>
      <c r="O474" s="391"/>
      <c r="P474" s="391"/>
      <c r="Q474" s="391"/>
      <c r="R474" s="391"/>
      <c r="S474" s="391"/>
      <c r="T474" s="391"/>
      <c r="U474" s="391"/>
      <c r="V474" s="391"/>
      <c r="W474" s="391"/>
      <c r="X474" s="391"/>
      <c r="Y474" s="391"/>
      <c r="Z474" s="391"/>
    </row>
    <row r="475" spans="1:26" ht="15.75" customHeight="1">
      <c r="A475" s="391"/>
      <c r="B475" s="391"/>
      <c r="C475" s="391"/>
      <c r="D475" s="391"/>
      <c r="E475" s="391"/>
      <c r="F475" s="391"/>
      <c r="G475" s="391"/>
      <c r="H475" s="391"/>
      <c r="I475" s="391"/>
      <c r="J475" s="391"/>
      <c r="K475" s="391"/>
      <c r="L475" s="391"/>
      <c r="M475" s="391"/>
      <c r="N475" s="391"/>
      <c r="O475" s="391"/>
      <c r="P475" s="391"/>
      <c r="Q475" s="391"/>
      <c r="R475" s="391"/>
      <c r="S475" s="391"/>
      <c r="T475" s="391"/>
      <c r="U475" s="391"/>
      <c r="V475" s="391"/>
      <c r="W475" s="391"/>
      <c r="X475" s="391"/>
      <c r="Y475" s="391"/>
      <c r="Z475" s="391"/>
    </row>
    <row r="476" spans="1:26" ht="15.75" customHeight="1">
      <c r="A476" s="391"/>
      <c r="B476" s="391"/>
      <c r="C476" s="391"/>
      <c r="D476" s="391"/>
      <c r="E476" s="391"/>
      <c r="F476" s="391"/>
      <c r="G476" s="391"/>
      <c r="H476" s="391"/>
      <c r="I476" s="391"/>
      <c r="J476" s="391"/>
      <c r="K476" s="391"/>
      <c r="L476" s="391"/>
      <c r="M476" s="391"/>
      <c r="N476" s="391"/>
      <c r="O476" s="391"/>
      <c r="P476" s="391"/>
      <c r="Q476" s="391"/>
      <c r="R476" s="391"/>
      <c r="S476" s="391"/>
      <c r="T476" s="391"/>
      <c r="U476" s="391"/>
      <c r="V476" s="391"/>
      <c r="W476" s="391"/>
      <c r="X476" s="391"/>
      <c r="Y476" s="391"/>
      <c r="Z476" s="391"/>
    </row>
    <row r="477" spans="1:26" ht="15.75" customHeight="1">
      <c r="A477" s="391"/>
      <c r="B477" s="391"/>
      <c r="C477" s="391"/>
      <c r="D477" s="391"/>
      <c r="E477" s="391"/>
      <c r="F477" s="391"/>
      <c r="G477" s="391"/>
      <c r="H477" s="391"/>
      <c r="I477" s="391"/>
      <c r="J477" s="391"/>
      <c r="K477" s="391"/>
      <c r="L477" s="391"/>
      <c r="M477" s="391"/>
      <c r="N477" s="391"/>
      <c r="O477" s="391"/>
      <c r="P477" s="391"/>
      <c r="Q477" s="391"/>
      <c r="R477" s="391"/>
      <c r="S477" s="391"/>
      <c r="T477" s="391"/>
      <c r="U477" s="391"/>
      <c r="V477" s="391"/>
      <c r="W477" s="391"/>
      <c r="X477" s="391"/>
      <c r="Y477" s="391"/>
      <c r="Z477" s="391"/>
    </row>
    <row r="478" spans="1:26" ht="15.75" customHeight="1">
      <c r="A478" s="391"/>
      <c r="B478" s="391"/>
      <c r="C478" s="391"/>
      <c r="D478" s="391"/>
      <c r="E478" s="391"/>
      <c r="F478" s="391"/>
      <c r="G478" s="391"/>
      <c r="H478" s="391"/>
      <c r="I478" s="391"/>
      <c r="J478" s="391"/>
      <c r="K478" s="391"/>
      <c r="L478" s="391"/>
      <c r="M478" s="391"/>
      <c r="N478" s="391"/>
      <c r="O478" s="391"/>
      <c r="P478" s="391"/>
      <c r="Q478" s="391"/>
      <c r="R478" s="391"/>
      <c r="S478" s="391"/>
      <c r="T478" s="391"/>
      <c r="U478" s="391"/>
      <c r="V478" s="391"/>
      <c r="W478" s="391"/>
      <c r="X478" s="391"/>
      <c r="Y478" s="391"/>
      <c r="Z478" s="391"/>
    </row>
    <row r="479" spans="1:26" ht="15.75" customHeight="1">
      <c r="A479" s="391"/>
      <c r="B479" s="391"/>
      <c r="C479" s="391"/>
      <c r="D479" s="391"/>
      <c r="E479" s="391"/>
      <c r="F479" s="391"/>
      <c r="G479" s="391"/>
      <c r="H479" s="391"/>
      <c r="I479" s="391"/>
      <c r="J479" s="391"/>
      <c r="K479" s="391"/>
      <c r="L479" s="391"/>
      <c r="M479" s="391"/>
      <c r="N479" s="391"/>
      <c r="O479" s="391"/>
      <c r="P479" s="391"/>
      <c r="Q479" s="391"/>
      <c r="R479" s="391"/>
      <c r="S479" s="391"/>
      <c r="T479" s="391"/>
      <c r="U479" s="391"/>
      <c r="V479" s="391"/>
      <c r="W479" s="391"/>
      <c r="X479" s="391"/>
      <c r="Y479" s="391"/>
      <c r="Z479" s="391"/>
    </row>
    <row r="480" spans="1:26" ht="15.75" customHeight="1">
      <c r="A480" s="391"/>
      <c r="B480" s="391"/>
      <c r="C480" s="391"/>
      <c r="D480" s="391"/>
      <c r="E480" s="391"/>
      <c r="F480" s="391"/>
      <c r="G480" s="391"/>
      <c r="H480" s="391"/>
      <c r="I480" s="391"/>
      <c r="J480" s="391"/>
      <c r="K480" s="391"/>
      <c r="L480" s="391"/>
      <c r="M480" s="391"/>
      <c r="N480" s="391"/>
      <c r="O480" s="391"/>
      <c r="P480" s="391"/>
      <c r="Q480" s="391"/>
      <c r="R480" s="391"/>
      <c r="S480" s="391"/>
      <c r="T480" s="391"/>
      <c r="U480" s="391"/>
      <c r="V480" s="391"/>
      <c r="W480" s="391"/>
      <c r="X480" s="391"/>
      <c r="Y480" s="391"/>
      <c r="Z480" s="391"/>
    </row>
    <row r="481" spans="1:26" ht="15.75" customHeight="1">
      <c r="A481" s="391"/>
      <c r="B481" s="391"/>
      <c r="C481" s="391"/>
      <c r="D481" s="391"/>
      <c r="E481" s="391"/>
      <c r="F481" s="391"/>
      <c r="G481" s="391"/>
      <c r="H481" s="391"/>
      <c r="I481" s="391"/>
      <c r="J481" s="391"/>
      <c r="K481" s="391"/>
      <c r="L481" s="391"/>
      <c r="M481" s="391"/>
      <c r="N481" s="391"/>
      <c r="O481" s="391"/>
      <c r="P481" s="391"/>
      <c r="Q481" s="391"/>
      <c r="R481" s="391"/>
      <c r="S481" s="391"/>
      <c r="T481" s="391"/>
      <c r="U481" s="391"/>
      <c r="V481" s="391"/>
      <c r="W481" s="391"/>
      <c r="X481" s="391"/>
      <c r="Y481" s="391"/>
      <c r="Z481" s="391"/>
    </row>
    <row r="482" spans="1:26" ht="15.75" customHeight="1">
      <c r="A482" s="391"/>
      <c r="B482" s="391"/>
      <c r="C482" s="391"/>
      <c r="D482" s="391"/>
      <c r="E482" s="391"/>
      <c r="F482" s="391"/>
      <c r="G482" s="391"/>
      <c r="H482" s="391"/>
      <c r="I482" s="391"/>
      <c r="J482" s="391"/>
      <c r="K482" s="391"/>
      <c r="L482" s="391"/>
      <c r="M482" s="391"/>
      <c r="N482" s="391"/>
      <c r="O482" s="391"/>
      <c r="P482" s="391"/>
      <c r="Q482" s="391"/>
      <c r="R482" s="391"/>
      <c r="S482" s="391"/>
      <c r="T482" s="391"/>
      <c r="U482" s="391"/>
      <c r="V482" s="391"/>
      <c r="W482" s="391"/>
      <c r="X482" s="391"/>
      <c r="Y482" s="391"/>
      <c r="Z482" s="391"/>
    </row>
    <row r="483" spans="1:26" ht="15.75" customHeight="1">
      <c r="A483" s="391"/>
      <c r="B483" s="391"/>
      <c r="C483" s="391"/>
      <c r="D483" s="391"/>
      <c r="E483" s="391"/>
      <c r="F483" s="391"/>
      <c r="G483" s="391"/>
      <c r="H483" s="391"/>
      <c r="I483" s="391"/>
      <c r="J483" s="391"/>
      <c r="K483" s="391"/>
      <c r="L483" s="391"/>
      <c r="M483" s="391"/>
      <c r="N483" s="391"/>
      <c r="O483" s="391"/>
      <c r="P483" s="391"/>
      <c r="Q483" s="391"/>
      <c r="R483" s="391"/>
      <c r="S483" s="391"/>
      <c r="T483" s="391"/>
      <c r="U483" s="391"/>
      <c r="V483" s="391"/>
      <c r="W483" s="391"/>
      <c r="X483" s="391"/>
      <c r="Y483" s="391"/>
      <c r="Z483" s="391"/>
    </row>
    <row r="484" spans="1:26" ht="15.75" customHeight="1">
      <c r="A484" s="391"/>
      <c r="B484" s="391"/>
      <c r="C484" s="391"/>
      <c r="D484" s="391"/>
      <c r="E484" s="391"/>
      <c r="F484" s="391"/>
      <c r="G484" s="391"/>
      <c r="H484" s="391"/>
      <c r="I484" s="391"/>
      <c r="J484" s="391"/>
      <c r="K484" s="391"/>
      <c r="L484" s="391"/>
      <c r="M484" s="391"/>
      <c r="N484" s="391"/>
      <c r="O484" s="391"/>
      <c r="P484" s="391"/>
      <c r="Q484" s="391"/>
      <c r="R484" s="391"/>
      <c r="S484" s="391"/>
      <c r="T484" s="391"/>
      <c r="U484" s="391"/>
      <c r="V484" s="391"/>
      <c r="W484" s="391"/>
      <c r="X484" s="391"/>
      <c r="Y484" s="391"/>
      <c r="Z484" s="391"/>
    </row>
    <row r="485" spans="1:26" ht="15.75" customHeight="1">
      <c r="A485" s="391"/>
      <c r="B485" s="391"/>
      <c r="C485" s="391"/>
      <c r="D485" s="391"/>
      <c r="E485" s="391"/>
      <c r="F485" s="391"/>
      <c r="G485" s="391"/>
      <c r="H485" s="391"/>
      <c r="I485" s="391"/>
      <c r="J485" s="391"/>
      <c r="K485" s="391"/>
      <c r="L485" s="391"/>
      <c r="M485" s="391"/>
      <c r="N485" s="391"/>
      <c r="O485" s="391"/>
      <c r="P485" s="391"/>
      <c r="Q485" s="391"/>
      <c r="R485" s="391"/>
      <c r="S485" s="391"/>
      <c r="T485" s="391"/>
      <c r="U485" s="391"/>
      <c r="V485" s="391"/>
      <c r="W485" s="391"/>
      <c r="X485" s="391"/>
      <c r="Y485" s="391"/>
      <c r="Z485" s="391"/>
    </row>
    <row r="486" spans="1:26" ht="15.75" customHeight="1">
      <c r="A486" s="391"/>
      <c r="B486" s="391"/>
      <c r="C486" s="391"/>
      <c r="D486" s="391"/>
      <c r="E486" s="391"/>
      <c r="F486" s="391"/>
      <c r="G486" s="391"/>
      <c r="H486" s="391"/>
      <c r="I486" s="391"/>
      <c r="J486" s="391"/>
      <c r="K486" s="391"/>
      <c r="L486" s="391"/>
      <c r="M486" s="391"/>
      <c r="N486" s="391"/>
      <c r="O486" s="391"/>
      <c r="P486" s="391"/>
      <c r="Q486" s="391"/>
      <c r="R486" s="391"/>
      <c r="S486" s="391"/>
      <c r="T486" s="391"/>
      <c r="U486" s="391"/>
      <c r="V486" s="391"/>
      <c r="W486" s="391"/>
      <c r="X486" s="391"/>
      <c r="Y486" s="391"/>
      <c r="Z486" s="391"/>
    </row>
    <row r="487" spans="1:26" ht="15.75" customHeight="1">
      <c r="A487" s="391"/>
      <c r="B487" s="391"/>
      <c r="C487" s="391"/>
      <c r="D487" s="391"/>
      <c r="E487" s="391"/>
      <c r="F487" s="391"/>
      <c r="G487" s="391"/>
      <c r="H487" s="391"/>
      <c r="I487" s="391"/>
      <c r="J487" s="391"/>
      <c r="K487" s="391"/>
      <c r="L487" s="391"/>
      <c r="M487" s="391"/>
      <c r="N487" s="391"/>
      <c r="O487" s="391"/>
      <c r="P487" s="391"/>
      <c r="Q487" s="391"/>
      <c r="R487" s="391"/>
      <c r="S487" s="391"/>
      <c r="T487" s="391"/>
      <c r="U487" s="391"/>
      <c r="V487" s="391"/>
      <c r="W487" s="391"/>
      <c r="X487" s="391"/>
      <c r="Y487" s="391"/>
      <c r="Z487" s="391"/>
    </row>
    <row r="488" spans="1:26" ht="15.75" customHeight="1">
      <c r="A488" s="391"/>
      <c r="B488" s="391"/>
      <c r="C488" s="391"/>
      <c r="D488" s="391"/>
      <c r="E488" s="391"/>
      <c r="F488" s="391"/>
      <c r="G488" s="391"/>
      <c r="H488" s="391"/>
      <c r="I488" s="391"/>
      <c r="J488" s="391"/>
      <c r="K488" s="391"/>
      <c r="L488" s="391"/>
      <c r="M488" s="391"/>
      <c r="N488" s="391"/>
      <c r="O488" s="391"/>
      <c r="P488" s="391"/>
      <c r="Q488" s="391"/>
      <c r="R488" s="391"/>
      <c r="S488" s="391"/>
      <c r="T488" s="391"/>
      <c r="U488" s="391"/>
      <c r="V488" s="391"/>
      <c r="W488" s="391"/>
      <c r="X488" s="391"/>
      <c r="Y488" s="391"/>
      <c r="Z488" s="391"/>
    </row>
    <row r="489" spans="1:26" ht="15.75" customHeight="1">
      <c r="A489" s="391"/>
      <c r="B489" s="391"/>
      <c r="C489" s="391"/>
      <c r="D489" s="391"/>
      <c r="E489" s="391"/>
      <c r="F489" s="391"/>
      <c r="G489" s="391"/>
      <c r="H489" s="391"/>
      <c r="I489" s="391"/>
      <c r="J489" s="391"/>
      <c r="K489" s="391"/>
      <c r="L489" s="391"/>
      <c r="M489" s="391"/>
      <c r="N489" s="391"/>
      <c r="O489" s="391"/>
      <c r="P489" s="391"/>
      <c r="Q489" s="391"/>
      <c r="R489" s="391"/>
      <c r="S489" s="391"/>
      <c r="T489" s="391"/>
      <c r="U489" s="391"/>
      <c r="V489" s="391"/>
      <c r="W489" s="391"/>
      <c r="X489" s="391"/>
      <c r="Y489" s="391"/>
      <c r="Z489" s="391"/>
    </row>
    <row r="490" spans="1:26" ht="15.75" customHeight="1">
      <c r="A490" s="391"/>
      <c r="B490" s="391"/>
      <c r="C490" s="391"/>
      <c r="D490" s="391"/>
      <c r="E490" s="391"/>
      <c r="F490" s="391"/>
      <c r="G490" s="391"/>
      <c r="H490" s="391"/>
      <c r="I490" s="391"/>
      <c r="J490" s="391"/>
      <c r="K490" s="391"/>
      <c r="L490" s="391"/>
      <c r="M490" s="391"/>
      <c r="N490" s="391"/>
      <c r="O490" s="391"/>
      <c r="P490" s="391"/>
      <c r="Q490" s="391"/>
      <c r="R490" s="391"/>
      <c r="S490" s="391"/>
      <c r="T490" s="391"/>
      <c r="U490" s="391"/>
      <c r="V490" s="391"/>
      <c r="W490" s="391"/>
      <c r="X490" s="391"/>
      <c r="Y490" s="391"/>
      <c r="Z490" s="391"/>
    </row>
    <row r="491" spans="1:26" ht="15.75" customHeight="1">
      <c r="A491" s="391"/>
      <c r="B491" s="391"/>
      <c r="C491" s="391"/>
      <c r="D491" s="391"/>
      <c r="E491" s="391"/>
      <c r="F491" s="391"/>
      <c r="G491" s="391"/>
      <c r="H491" s="391"/>
      <c r="I491" s="391"/>
      <c r="J491" s="391"/>
      <c r="K491" s="391"/>
      <c r="L491" s="391"/>
      <c r="M491" s="391"/>
      <c r="N491" s="391"/>
      <c r="O491" s="391"/>
      <c r="P491" s="391"/>
      <c r="Q491" s="391"/>
      <c r="R491" s="391"/>
      <c r="S491" s="391"/>
      <c r="T491" s="391"/>
      <c r="U491" s="391"/>
      <c r="V491" s="391"/>
      <c r="W491" s="391"/>
      <c r="X491" s="391"/>
      <c r="Y491" s="391"/>
      <c r="Z491" s="391"/>
    </row>
    <row r="492" spans="1:26" ht="15.75" customHeight="1">
      <c r="A492" s="391"/>
      <c r="B492" s="391"/>
      <c r="C492" s="391"/>
      <c r="D492" s="391"/>
      <c r="E492" s="391"/>
      <c r="F492" s="391"/>
      <c r="G492" s="391"/>
      <c r="H492" s="391"/>
      <c r="I492" s="391"/>
      <c r="J492" s="391"/>
      <c r="K492" s="391"/>
      <c r="L492" s="391"/>
      <c r="M492" s="391"/>
      <c r="N492" s="391"/>
      <c r="O492" s="391"/>
      <c r="P492" s="391"/>
      <c r="Q492" s="391"/>
      <c r="R492" s="391"/>
      <c r="S492" s="391"/>
      <c r="T492" s="391"/>
      <c r="U492" s="391"/>
      <c r="V492" s="391"/>
      <c r="W492" s="391"/>
      <c r="X492" s="391"/>
      <c r="Y492" s="391"/>
      <c r="Z492" s="391"/>
    </row>
    <row r="493" spans="1:26" ht="15.75" customHeight="1">
      <c r="A493" s="391"/>
      <c r="B493" s="391"/>
      <c r="C493" s="391"/>
      <c r="D493" s="391"/>
      <c r="E493" s="391"/>
      <c r="F493" s="391"/>
      <c r="G493" s="391"/>
      <c r="H493" s="391"/>
      <c r="I493" s="391"/>
      <c r="J493" s="391"/>
      <c r="K493" s="391"/>
      <c r="L493" s="391"/>
      <c r="M493" s="391"/>
      <c r="N493" s="391"/>
      <c r="O493" s="391"/>
      <c r="P493" s="391"/>
      <c r="Q493" s="391"/>
      <c r="R493" s="391"/>
      <c r="S493" s="391"/>
      <c r="T493" s="391"/>
      <c r="U493" s="391"/>
      <c r="V493" s="391"/>
      <c r="W493" s="391"/>
      <c r="X493" s="391"/>
      <c r="Y493" s="391"/>
      <c r="Z493" s="391"/>
    </row>
    <row r="494" spans="1:26" ht="15.75" customHeight="1">
      <c r="A494" s="391"/>
      <c r="B494" s="391"/>
      <c r="C494" s="391"/>
      <c r="D494" s="391"/>
      <c r="E494" s="391"/>
      <c r="F494" s="391"/>
      <c r="G494" s="391"/>
      <c r="H494" s="391"/>
      <c r="I494" s="391"/>
      <c r="J494" s="391"/>
      <c r="K494" s="391"/>
      <c r="L494" s="391"/>
      <c r="M494" s="391"/>
      <c r="N494" s="391"/>
      <c r="O494" s="391"/>
      <c r="P494" s="391"/>
      <c r="Q494" s="391"/>
      <c r="R494" s="391"/>
      <c r="S494" s="391"/>
      <c r="T494" s="391"/>
      <c r="U494" s="391"/>
      <c r="V494" s="391"/>
      <c r="W494" s="391"/>
      <c r="X494" s="391"/>
      <c r="Y494" s="391"/>
      <c r="Z494" s="391"/>
    </row>
    <row r="495" spans="1:26" ht="15.75" customHeight="1">
      <c r="A495" s="391"/>
      <c r="B495" s="391"/>
      <c r="C495" s="391"/>
      <c r="D495" s="391"/>
      <c r="E495" s="391"/>
      <c r="F495" s="391"/>
      <c r="G495" s="391"/>
      <c r="H495" s="391"/>
      <c r="I495" s="391"/>
      <c r="J495" s="391"/>
      <c r="K495" s="391"/>
      <c r="L495" s="391"/>
      <c r="M495" s="391"/>
      <c r="N495" s="391"/>
      <c r="O495" s="391"/>
      <c r="P495" s="391"/>
      <c r="Q495" s="391"/>
      <c r="R495" s="391"/>
      <c r="S495" s="391"/>
      <c r="T495" s="391"/>
      <c r="U495" s="391"/>
      <c r="V495" s="391"/>
      <c r="W495" s="391"/>
      <c r="X495" s="391"/>
      <c r="Y495" s="391"/>
      <c r="Z495" s="391"/>
    </row>
    <row r="496" spans="1:26" ht="15.75" customHeight="1">
      <c r="A496" s="391"/>
      <c r="B496" s="391"/>
      <c r="C496" s="391"/>
      <c r="D496" s="391"/>
      <c r="E496" s="391"/>
      <c r="F496" s="391"/>
      <c r="G496" s="391"/>
      <c r="H496" s="391"/>
      <c r="I496" s="391"/>
      <c r="J496" s="391"/>
      <c r="K496" s="391"/>
      <c r="L496" s="391"/>
      <c r="M496" s="391"/>
      <c r="N496" s="391"/>
      <c r="O496" s="391"/>
      <c r="P496" s="391"/>
      <c r="Q496" s="391"/>
      <c r="R496" s="391"/>
      <c r="S496" s="391"/>
      <c r="T496" s="391"/>
      <c r="U496" s="391"/>
      <c r="V496" s="391"/>
      <c r="W496" s="391"/>
      <c r="X496" s="391"/>
      <c r="Y496" s="391"/>
      <c r="Z496" s="391"/>
    </row>
    <row r="497" spans="1:26" ht="15.75" customHeight="1">
      <c r="A497" s="391"/>
      <c r="B497" s="391"/>
      <c r="C497" s="391"/>
      <c r="D497" s="391"/>
      <c r="E497" s="391"/>
      <c r="F497" s="391"/>
      <c r="G497" s="391"/>
      <c r="H497" s="391"/>
      <c r="I497" s="391"/>
      <c r="J497" s="391"/>
      <c r="K497" s="391"/>
      <c r="L497" s="391"/>
      <c r="M497" s="391"/>
      <c r="N497" s="391"/>
      <c r="O497" s="391"/>
      <c r="P497" s="391"/>
      <c r="Q497" s="391"/>
      <c r="R497" s="391"/>
      <c r="S497" s="391"/>
      <c r="T497" s="391"/>
      <c r="U497" s="391"/>
      <c r="V497" s="391"/>
      <c r="W497" s="391"/>
      <c r="X497" s="391"/>
      <c r="Y497" s="391"/>
      <c r="Z497" s="391"/>
    </row>
    <row r="498" spans="1:26" ht="15.75" customHeight="1">
      <c r="A498" s="391"/>
      <c r="B498" s="391"/>
      <c r="C498" s="391"/>
      <c r="D498" s="391"/>
      <c r="E498" s="391"/>
      <c r="F498" s="391"/>
      <c r="G498" s="391"/>
      <c r="H498" s="391"/>
      <c r="I498" s="391"/>
      <c r="J498" s="391"/>
      <c r="K498" s="391"/>
      <c r="L498" s="391"/>
      <c r="M498" s="391"/>
      <c r="N498" s="391"/>
      <c r="O498" s="391"/>
      <c r="P498" s="391"/>
      <c r="Q498" s="391"/>
      <c r="R498" s="391"/>
      <c r="S498" s="391"/>
      <c r="T498" s="391"/>
      <c r="U498" s="391"/>
      <c r="V498" s="391"/>
      <c r="W498" s="391"/>
      <c r="X498" s="391"/>
      <c r="Y498" s="391"/>
      <c r="Z498" s="391"/>
    </row>
    <row r="499" spans="1:26" ht="15.75" customHeight="1">
      <c r="A499" s="391"/>
      <c r="B499" s="391"/>
      <c r="C499" s="391"/>
      <c r="D499" s="391"/>
      <c r="E499" s="391"/>
      <c r="F499" s="391"/>
      <c r="G499" s="391"/>
      <c r="H499" s="391"/>
      <c r="I499" s="391"/>
      <c r="J499" s="391"/>
      <c r="K499" s="391"/>
      <c r="L499" s="391"/>
      <c r="M499" s="391"/>
      <c r="N499" s="391"/>
      <c r="O499" s="391"/>
      <c r="P499" s="391"/>
      <c r="Q499" s="391"/>
      <c r="R499" s="391"/>
      <c r="S499" s="391"/>
      <c r="T499" s="391"/>
      <c r="U499" s="391"/>
      <c r="V499" s="391"/>
      <c r="W499" s="391"/>
      <c r="X499" s="391"/>
      <c r="Y499" s="391"/>
      <c r="Z499" s="391"/>
    </row>
    <row r="500" spans="1:26" ht="15.75" customHeight="1">
      <c r="A500" s="391"/>
      <c r="B500" s="391"/>
      <c r="C500" s="391"/>
      <c r="D500" s="391"/>
      <c r="E500" s="391"/>
      <c r="F500" s="391"/>
      <c r="G500" s="391"/>
      <c r="H500" s="391"/>
      <c r="I500" s="391"/>
      <c r="J500" s="391"/>
      <c r="K500" s="391"/>
      <c r="L500" s="391"/>
      <c r="M500" s="391"/>
      <c r="N500" s="391"/>
      <c r="O500" s="391"/>
      <c r="P500" s="391"/>
      <c r="Q500" s="391"/>
      <c r="R500" s="391"/>
      <c r="S500" s="391"/>
      <c r="T500" s="391"/>
      <c r="U500" s="391"/>
      <c r="V500" s="391"/>
      <c r="W500" s="391"/>
      <c r="X500" s="391"/>
      <c r="Y500" s="391"/>
      <c r="Z500" s="391"/>
    </row>
    <row r="501" spans="1:26" ht="15.75" customHeight="1">
      <c r="A501" s="391"/>
      <c r="B501" s="391"/>
      <c r="C501" s="391"/>
      <c r="D501" s="391"/>
      <c r="E501" s="391"/>
      <c r="F501" s="391"/>
      <c r="G501" s="391"/>
      <c r="H501" s="391"/>
      <c r="I501" s="391"/>
      <c r="J501" s="391"/>
      <c r="K501" s="391"/>
      <c r="L501" s="391"/>
      <c r="M501" s="391"/>
      <c r="N501" s="391"/>
      <c r="O501" s="391"/>
      <c r="P501" s="391"/>
      <c r="Q501" s="391"/>
      <c r="R501" s="391"/>
      <c r="S501" s="391"/>
      <c r="T501" s="391"/>
      <c r="U501" s="391"/>
      <c r="V501" s="391"/>
      <c r="W501" s="391"/>
      <c r="X501" s="391"/>
      <c r="Y501" s="391"/>
      <c r="Z501" s="391"/>
    </row>
    <row r="502" spans="1:26" ht="15.75" customHeight="1">
      <c r="A502" s="391"/>
      <c r="B502" s="391"/>
      <c r="C502" s="391"/>
      <c r="D502" s="391"/>
      <c r="E502" s="391"/>
      <c r="F502" s="391"/>
      <c r="G502" s="391"/>
      <c r="H502" s="391"/>
      <c r="I502" s="391"/>
      <c r="J502" s="391"/>
      <c r="K502" s="391"/>
      <c r="L502" s="391"/>
      <c r="M502" s="391"/>
      <c r="N502" s="391"/>
      <c r="O502" s="391"/>
      <c r="P502" s="391"/>
      <c r="Q502" s="391"/>
      <c r="R502" s="391"/>
      <c r="S502" s="391"/>
      <c r="T502" s="391"/>
      <c r="U502" s="391"/>
      <c r="V502" s="391"/>
      <c r="W502" s="391"/>
      <c r="X502" s="391"/>
      <c r="Y502" s="391"/>
      <c r="Z502" s="391"/>
    </row>
    <row r="503" spans="1:26" ht="15.75" customHeight="1">
      <c r="A503" s="391"/>
      <c r="B503" s="391"/>
      <c r="C503" s="391"/>
      <c r="D503" s="391"/>
      <c r="E503" s="391"/>
      <c r="F503" s="391"/>
      <c r="G503" s="391"/>
      <c r="H503" s="391"/>
      <c r="I503" s="391"/>
      <c r="J503" s="391"/>
      <c r="K503" s="391"/>
      <c r="L503" s="391"/>
      <c r="M503" s="391"/>
      <c r="N503" s="391"/>
      <c r="O503" s="391"/>
      <c r="P503" s="391"/>
      <c r="Q503" s="391"/>
      <c r="R503" s="391"/>
      <c r="S503" s="391"/>
      <c r="T503" s="391"/>
      <c r="U503" s="391"/>
      <c r="V503" s="391"/>
      <c r="W503" s="391"/>
      <c r="X503" s="391"/>
      <c r="Y503" s="391"/>
      <c r="Z503" s="391"/>
    </row>
    <row r="504" spans="1:26" ht="15.75" customHeight="1">
      <c r="A504" s="391"/>
      <c r="B504" s="391"/>
      <c r="C504" s="391"/>
      <c r="D504" s="391"/>
      <c r="E504" s="391"/>
      <c r="F504" s="391"/>
      <c r="G504" s="391"/>
      <c r="H504" s="391"/>
      <c r="I504" s="391"/>
      <c r="J504" s="391"/>
      <c r="K504" s="391"/>
      <c r="L504" s="391"/>
      <c r="M504" s="391"/>
      <c r="N504" s="391"/>
      <c r="O504" s="391"/>
      <c r="P504" s="391"/>
      <c r="Q504" s="391"/>
      <c r="R504" s="391"/>
      <c r="S504" s="391"/>
      <c r="T504" s="391"/>
      <c r="U504" s="391"/>
      <c r="V504" s="391"/>
      <c r="W504" s="391"/>
      <c r="X504" s="391"/>
      <c r="Y504" s="391"/>
      <c r="Z504" s="391"/>
    </row>
    <row r="505" spans="1:26" ht="15.75" customHeight="1">
      <c r="A505" s="391"/>
      <c r="B505" s="391"/>
      <c r="C505" s="391"/>
      <c r="D505" s="391"/>
      <c r="E505" s="391"/>
      <c r="F505" s="391"/>
      <c r="G505" s="391"/>
      <c r="H505" s="391"/>
      <c r="I505" s="391"/>
      <c r="J505" s="391"/>
      <c r="K505" s="391"/>
      <c r="L505" s="391"/>
      <c r="M505" s="391"/>
      <c r="N505" s="391"/>
      <c r="O505" s="391"/>
      <c r="P505" s="391"/>
      <c r="Q505" s="391"/>
      <c r="R505" s="391"/>
      <c r="S505" s="391"/>
      <c r="T505" s="391"/>
      <c r="U505" s="391"/>
      <c r="V505" s="391"/>
      <c r="W505" s="391"/>
      <c r="X505" s="391"/>
      <c r="Y505" s="391"/>
      <c r="Z505" s="391"/>
    </row>
    <row r="506" spans="1:26" ht="15.75" customHeight="1">
      <c r="A506" s="391"/>
      <c r="B506" s="391"/>
      <c r="C506" s="391"/>
      <c r="D506" s="391"/>
      <c r="E506" s="391"/>
      <c r="F506" s="391"/>
      <c r="G506" s="391"/>
      <c r="H506" s="391"/>
      <c r="I506" s="391"/>
      <c r="J506" s="391"/>
      <c r="K506" s="391"/>
      <c r="L506" s="391"/>
      <c r="M506" s="391"/>
      <c r="N506" s="391"/>
      <c r="O506" s="391"/>
      <c r="P506" s="391"/>
      <c r="Q506" s="391"/>
      <c r="R506" s="391"/>
      <c r="S506" s="391"/>
      <c r="T506" s="391"/>
      <c r="U506" s="391"/>
      <c r="V506" s="391"/>
      <c r="W506" s="391"/>
      <c r="X506" s="391"/>
      <c r="Y506" s="391"/>
      <c r="Z506" s="391"/>
    </row>
    <row r="507" spans="1:26" ht="15.75" customHeight="1">
      <c r="A507" s="391"/>
      <c r="B507" s="391"/>
      <c r="C507" s="391"/>
      <c r="D507" s="391"/>
      <c r="E507" s="391"/>
      <c r="F507" s="391"/>
      <c r="G507" s="391"/>
      <c r="H507" s="391"/>
      <c r="I507" s="391"/>
      <c r="J507" s="391"/>
      <c r="K507" s="391"/>
      <c r="L507" s="391"/>
      <c r="M507" s="391"/>
      <c r="N507" s="391"/>
      <c r="O507" s="391"/>
      <c r="P507" s="391"/>
      <c r="Q507" s="391"/>
      <c r="R507" s="391"/>
      <c r="S507" s="391"/>
      <c r="T507" s="391"/>
      <c r="U507" s="391"/>
      <c r="V507" s="391"/>
      <c r="W507" s="391"/>
      <c r="X507" s="391"/>
      <c r="Y507" s="391"/>
      <c r="Z507" s="391"/>
    </row>
    <row r="508" spans="1:26" ht="15.75" customHeight="1">
      <c r="A508" s="391"/>
      <c r="B508" s="391"/>
      <c r="C508" s="391"/>
      <c r="D508" s="391"/>
      <c r="E508" s="391"/>
      <c r="F508" s="391"/>
      <c r="G508" s="391"/>
      <c r="H508" s="391"/>
      <c r="I508" s="391"/>
      <c r="J508" s="391"/>
      <c r="K508" s="391"/>
      <c r="L508" s="391"/>
      <c r="M508" s="391"/>
      <c r="N508" s="391"/>
      <c r="O508" s="391"/>
      <c r="P508" s="391"/>
      <c r="Q508" s="391"/>
      <c r="R508" s="391"/>
      <c r="S508" s="391"/>
      <c r="T508" s="391"/>
      <c r="U508" s="391"/>
      <c r="V508" s="391"/>
      <c r="W508" s="391"/>
      <c r="X508" s="391"/>
      <c r="Y508" s="391"/>
      <c r="Z508" s="391"/>
    </row>
    <row r="509" spans="1:26" ht="15.75" customHeight="1">
      <c r="A509" s="391"/>
      <c r="B509" s="391"/>
      <c r="C509" s="391"/>
      <c r="D509" s="391"/>
      <c r="E509" s="391"/>
      <c r="F509" s="391"/>
      <c r="G509" s="391"/>
      <c r="H509" s="391"/>
      <c r="I509" s="391"/>
      <c r="J509" s="391"/>
      <c r="K509" s="391"/>
      <c r="L509" s="391"/>
      <c r="M509" s="391"/>
      <c r="N509" s="391"/>
      <c r="O509" s="391"/>
      <c r="P509" s="391"/>
      <c r="Q509" s="391"/>
      <c r="R509" s="391"/>
      <c r="S509" s="391"/>
      <c r="T509" s="391"/>
      <c r="U509" s="391"/>
      <c r="V509" s="391"/>
      <c r="W509" s="391"/>
      <c r="X509" s="391"/>
      <c r="Y509" s="391"/>
      <c r="Z509" s="391"/>
    </row>
    <row r="510" spans="1:26" ht="15.75" customHeight="1">
      <c r="A510" s="391"/>
      <c r="B510" s="391"/>
      <c r="C510" s="391"/>
      <c r="D510" s="391"/>
      <c r="E510" s="391"/>
      <c r="F510" s="391"/>
      <c r="G510" s="391"/>
      <c r="H510" s="391"/>
      <c r="I510" s="391"/>
      <c r="J510" s="391"/>
      <c r="K510" s="391"/>
      <c r="L510" s="391"/>
      <c r="M510" s="391"/>
      <c r="N510" s="391"/>
      <c r="O510" s="391"/>
      <c r="P510" s="391"/>
      <c r="Q510" s="391"/>
      <c r="R510" s="391"/>
      <c r="S510" s="391"/>
      <c r="T510" s="391"/>
      <c r="U510" s="391"/>
      <c r="V510" s="391"/>
      <c r="W510" s="391"/>
      <c r="X510" s="391"/>
      <c r="Y510" s="391"/>
      <c r="Z510" s="391"/>
    </row>
    <row r="511" spans="1:26" ht="15.75" customHeight="1">
      <c r="A511" s="391"/>
      <c r="B511" s="391"/>
      <c r="C511" s="391"/>
      <c r="D511" s="391"/>
      <c r="E511" s="391"/>
      <c r="F511" s="391"/>
      <c r="G511" s="391"/>
      <c r="H511" s="391"/>
      <c r="I511" s="391"/>
      <c r="J511" s="391"/>
      <c r="K511" s="391"/>
      <c r="L511" s="391"/>
      <c r="M511" s="391"/>
      <c r="N511" s="391"/>
      <c r="O511" s="391"/>
      <c r="P511" s="391"/>
      <c r="Q511" s="391"/>
      <c r="R511" s="391"/>
      <c r="S511" s="391"/>
      <c r="T511" s="391"/>
      <c r="U511" s="391"/>
      <c r="V511" s="391"/>
      <c r="W511" s="391"/>
      <c r="X511" s="391"/>
      <c r="Y511" s="391"/>
      <c r="Z511" s="391"/>
    </row>
    <row r="512" spans="1:26" ht="15.75" customHeight="1">
      <c r="A512" s="391"/>
      <c r="B512" s="391"/>
      <c r="C512" s="391"/>
      <c r="D512" s="391"/>
      <c r="E512" s="391"/>
      <c r="F512" s="391"/>
      <c r="G512" s="391"/>
      <c r="H512" s="391"/>
      <c r="I512" s="391"/>
      <c r="J512" s="391"/>
      <c r="K512" s="391"/>
      <c r="L512" s="391"/>
      <c r="M512" s="391"/>
      <c r="N512" s="391"/>
      <c r="O512" s="391"/>
      <c r="P512" s="391"/>
      <c r="Q512" s="391"/>
      <c r="R512" s="391"/>
      <c r="S512" s="391"/>
      <c r="T512" s="391"/>
      <c r="U512" s="391"/>
      <c r="V512" s="391"/>
      <c r="W512" s="391"/>
      <c r="X512" s="391"/>
      <c r="Y512" s="391"/>
      <c r="Z512" s="391"/>
    </row>
    <row r="513" spans="1:26" ht="15.75" customHeight="1">
      <c r="A513" s="391"/>
      <c r="B513" s="391"/>
      <c r="C513" s="391"/>
      <c r="D513" s="391"/>
      <c r="E513" s="391"/>
      <c r="F513" s="391"/>
      <c r="G513" s="391"/>
      <c r="H513" s="391"/>
      <c r="I513" s="391"/>
      <c r="J513" s="391"/>
      <c r="K513" s="391"/>
      <c r="L513" s="391"/>
      <c r="M513" s="391"/>
      <c r="N513" s="391"/>
      <c r="O513" s="391"/>
      <c r="P513" s="391"/>
      <c r="Q513" s="391"/>
      <c r="R513" s="391"/>
      <c r="S513" s="391"/>
      <c r="T513" s="391"/>
      <c r="U513" s="391"/>
      <c r="V513" s="391"/>
      <c r="W513" s="391"/>
      <c r="X513" s="391"/>
      <c r="Y513" s="391"/>
      <c r="Z513" s="391"/>
    </row>
    <row r="514" spans="1:26" ht="15.75" customHeight="1">
      <c r="A514" s="391"/>
      <c r="B514" s="391"/>
      <c r="C514" s="391"/>
      <c r="D514" s="391"/>
      <c r="E514" s="391"/>
      <c r="F514" s="391"/>
      <c r="G514" s="391"/>
      <c r="H514" s="391"/>
      <c r="I514" s="391"/>
      <c r="J514" s="391"/>
      <c r="K514" s="391"/>
      <c r="L514" s="391"/>
      <c r="M514" s="391"/>
      <c r="N514" s="391"/>
      <c r="O514" s="391"/>
      <c r="P514" s="391"/>
      <c r="Q514" s="391"/>
      <c r="R514" s="391"/>
      <c r="S514" s="391"/>
      <c r="T514" s="391"/>
      <c r="U514" s="391"/>
      <c r="V514" s="391"/>
      <c r="W514" s="391"/>
      <c r="X514" s="391"/>
      <c r="Y514" s="391"/>
      <c r="Z514" s="391"/>
    </row>
    <row r="515" spans="1:26" ht="15.75" customHeight="1">
      <c r="A515" s="391"/>
      <c r="B515" s="391"/>
      <c r="C515" s="391"/>
      <c r="D515" s="391"/>
      <c r="E515" s="391"/>
      <c r="F515" s="391"/>
      <c r="G515" s="391"/>
      <c r="H515" s="391"/>
      <c r="I515" s="391"/>
      <c r="J515" s="391"/>
      <c r="K515" s="391"/>
      <c r="L515" s="391"/>
      <c r="M515" s="391"/>
      <c r="N515" s="391"/>
      <c r="O515" s="391"/>
      <c r="P515" s="391"/>
      <c r="Q515" s="391"/>
      <c r="R515" s="391"/>
      <c r="S515" s="391"/>
      <c r="T515" s="391"/>
      <c r="U515" s="391"/>
      <c r="V515" s="391"/>
      <c r="W515" s="391"/>
      <c r="X515" s="391"/>
      <c r="Y515" s="391"/>
      <c r="Z515" s="391"/>
    </row>
    <row r="516" spans="1:26" ht="15.75" customHeight="1">
      <c r="A516" s="391"/>
      <c r="B516" s="391"/>
      <c r="C516" s="391"/>
      <c r="D516" s="391"/>
      <c r="E516" s="391"/>
      <c r="F516" s="391"/>
      <c r="G516" s="391"/>
      <c r="H516" s="391"/>
      <c r="I516" s="391"/>
      <c r="J516" s="391"/>
      <c r="K516" s="391"/>
      <c r="L516" s="391"/>
      <c r="M516" s="391"/>
      <c r="N516" s="391"/>
      <c r="O516" s="391"/>
      <c r="P516" s="391"/>
      <c r="Q516" s="391"/>
      <c r="R516" s="391"/>
      <c r="S516" s="391"/>
      <c r="T516" s="391"/>
      <c r="U516" s="391"/>
      <c r="V516" s="391"/>
      <c r="W516" s="391"/>
      <c r="X516" s="391"/>
      <c r="Y516" s="391"/>
      <c r="Z516" s="391"/>
    </row>
    <row r="517" spans="1:26" ht="15.75" customHeight="1">
      <c r="A517" s="391"/>
      <c r="B517" s="391"/>
      <c r="C517" s="391"/>
      <c r="D517" s="391"/>
      <c r="E517" s="391"/>
      <c r="F517" s="391"/>
      <c r="G517" s="391"/>
      <c r="H517" s="391"/>
      <c r="I517" s="391"/>
      <c r="J517" s="391"/>
      <c r="K517" s="391"/>
      <c r="L517" s="391"/>
      <c r="M517" s="391"/>
      <c r="N517" s="391"/>
      <c r="O517" s="391"/>
      <c r="P517" s="391"/>
      <c r="Q517" s="391"/>
      <c r="R517" s="391"/>
      <c r="S517" s="391"/>
      <c r="T517" s="391"/>
      <c r="U517" s="391"/>
      <c r="V517" s="391"/>
      <c r="W517" s="391"/>
      <c r="X517" s="391"/>
      <c r="Y517" s="391"/>
      <c r="Z517" s="391"/>
    </row>
    <row r="518" spans="1:26" ht="15.75" customHeight="1">
      <c r="A518" s="391"/>
      <c r="B518" s="391"/>
      <c r="C518" s="391"/>
      <c r="D518" s="391"/>
      <c r="E518" s="391"/>
      <c r="F518" s="391"/>
      <c r="G518" s="391"/>
      <c r="H518" s="391"/>
      <c r="I518" s="391"/>
      <c r="J518" s="391"/>
      <c r="K518" s="391"/>
      <c r="L518" s="391"/>
      <c r="M518" s="391"/>
      <c r="N518" s="391"/>
      <c r="O518" s="391"/>
      <c r="P518" s="391"/>
      <c r="Q518" s="391"/>
      <c r="R518" s="391"/>
      <c r="S518" s="391"/>
      <c r="T518" s="391"/>
      <c r="U518" s="391"/>
      <c r="V518" s="391"/>
      <c r="W518" s="391"/>
      <c r="X518" s="391"/>
      <c r="Y518" s="391"/>
      <c r="Z518" s="391"/>
    </row>
    <row r="519" spans="1:26" ht="15.75" customHeight="1">
      <c r="A519" s="391"/>
      <c r="B519" s="391"/>
      <c r="C519" s="391"/>
      <c r="D519" s="391"/>
      <c r="E519" s="391"/>
      <c r="F519" s="391"/>
      <c r="G519" s="391"/>
      <c r="H519" s="391"/>
      <c r="I519" s="391"/>
      <c r="J519" s="391"/>
      <c r="K519" s="391"/>
      <c r="L519" s="391"/>
      <c r="M519" s="391"/>
      <c r="N519" s="391"/>
      <c r="O519" s="391"/>
      <c r="P519" s="391"/>
      <c r="Q519" s="391"/>
      <c r="R519" s="391"/>
      <c r="S519" s="391"/>
      <c r="T519" s="391"/>
      <c r="U519" s="391"/>
      <c r="V519" s="391"/>
      <c r="W519" s="391"/>
      <c r="X519" s="391"/>
      <c r="Y519" s="391"/>
      <c r="Z519" s="391"/>
    </row>
    <row r="520" spans="1:26" ht="15.75" customHeight="1">
      <c r="A520" s="391"/>
      <c r="B520" s="391"/>
      <c r="C520" s="391"/>
      <c r="D520" s="391"/>
      <c r="E520" s="391"/>
      <c r="F520" s="391"/>
      <c r="G520" s="391"/>
      <c r="H520" s="391"/>
      <c r="I520" s="391"/>
      <c r="J520" s="391"/>
      <c r="K520" s="391"/>
      <c r="L520" s="391"/>
      <c r="M520" s="391"/>
      <c r="N520" s="391"/>
      <c r="O520" s="391"/>
      <c r="P520" s="391"/>
      <c r="Q520" s="391"/>
      <c r="R520" s="391"/>
      <c r="S520" s="391"/>
      <c r="T520" s="391"/>
      <c r="U520" s="391"/>
      <c r="V520" s="391"/>
      <c r="W520" s="391"/>
      <c r="X520" s="391"/>
      <c r="Y520" s="391"/>
      <c r="Z520" s="391"/>
    </row>
    <row r="521" spans="1:26" ht="15.75" customHeight="1">
      <c r="A521" s="391"/>
      <c r="B521" s="391"/>
      <c r="C521" s="391"/>
      <c r="D521" s="391"/>
      <c r="E521" s="391"/>
      <c r="F521" s="391"/>
      <c r="G521" s="391"/>
      <c r="H521" s="391"/>
      <c r="I521" s="391"/>
      <c r="J521" s="391"/>
      <c r="K521" s="391"/>
      <c r="L521" s="391"/>
      <c r="M521" s="391"/>
      <c r="N521" s="391"/>
      <c r="O521" s="391"/>
      <c r="P521" s="391"/>
      <c r="Q521" s="391"/>
      <c r="R521" s="391"/>
      <c r="S521" s="391"/>
      <c r="T521" s="391"/>
      <c r="U521" s="391"/>
      <c r="V521" s="391"/>
      <c r="W521" s="391"/>
      <c r="X521" s="391"/>
      <c r="Y521" s="391"/>
      <c r="Z521" s="391"/>
    </row>
    <row r="522" spans="1:26" ht="15.75" customHeight="1">
      <c r="A522" s="391"/>
      <c r="B522" s="391"/>
      <c r="C522" s="391"/>
      <c r="D522" s="391"/>
      <c r="E522" s="391"/>
      <c r="F522" s="391"/>
      <c r="G522" s="391"/>
      <c r="H522" s="391"/>
      <c r="I522" s="391"/>
      <c r="J522" s="391"/>
      <c r="K522" s="391"/>
      <c r="L522" s="391"/>
      <c r="M522" s="391"/>
      <c r="N522" s="391"/>
      <c r="O522" s="391"/>
      <c r="P522" s="391"/>
      <c r="Q522" s="391"/>
      <c r="R522" s="391"/>
      <c r="S522" s="391"/>
      <c r="T522" s="391"/>
      <c r="U522" s="391"/>
      <c r="V522" s="391"/>
      <c r="W522" s="391"/>
      <c r="X522" s="391"/>
      <c r="Y522" s="391"/>
      <c r="Z522" s="391"/>
    </row>
    <row r="523" spans="1:26" ht="15.75" customHeight="1">
      <c r="A523" s="391"/>
      <c r="B523" s="391"/>
      <c r="C523" s="391"/>
      <c r="D523" s="391"/>
      <c r="E523" s="391"/>
      <c r="F523" s="391"/>
      <c r="G523" s="391"/>
      <c r="H523" s="391"/>
      <c r="I523" s="391"/>
      <c r="J523" s="391"/>
      <c r="K523" s="391"/>
      <c r="L523" s="391"/>
      <c r="M523" s="391"/>
      <c r="N523" s="391"/>
      <c r="O523" s="391"/>
      <c r="P523" s="391"/>
      <c r="Q523" s="391"/>
      <c r="R523" s="391"/>
      <c r="S523" s="391"/>
      <c r="T523" s="391"/>
      <c r="U523" s="391"/>
      <c r="V523" s="391"/>
      <c r="W523" s="391"/>
      <c r="X523" s="391"/>
      <c r="Y523" s="391"/>
      <c r="Z523" s="391"/>
    </row>
    <row r="524" spans="1:26" ht="15.75" customHeight="1">
      <c r="A524" s="391"/>
      <c r="B524" s="391"/>
      <c r="C524" s="391"/>
      <c r="D524" s="391"/>
      <c r="E524" s="391"/>
      <c r="F524" s="391"/>
      <c r="G524" s="391"/>
      <c r="H524" s="391"/>
      <c r="I524" s="391"/>
      <c r="J524" s="391"/>
      <c r="K524" s="391"/>
      <c r="L524" s="391"/>
      <c r="M524" s="391"/>
      <c r="N524" s="391"/>
      <c r="O524" s="391"/>
      <c r="P524" s="391"/>
      <c r="Q524" s="391"/>
      <c r="R524" s="391"/>
      <c r="S524" s="391"/>
      <c r="T524" s="391"/>
      <c r="U524" s="391"/>
      <c r="V524" s="391"/>
      <c r="W524" s="391"/>
      <c r="X524" s="391"/>
      <c r="Y524" s="391"/>
      <c r="Z524" s="391"/>
    </row>
    <row r="525" spans="1:26" ht="15.75" customHeight="1">
      <c r="A525" s="391"/>
      <c r="B525" s="391"/>
      <c r="C525" s="391"/>
      <c r="D525" s="391"/>
      <c r="E525" s="391"/>
      <c r="F525" s="391"/>
      <c r="G525" s="391"/>
      <c r="H525" s="391"/>
      <c r="I525" s="391"/>
      <c r="J525" s="391"/>
      <c r="K525" s="391"/>
      <c r="L525" s="391"/>
      <c r="M525" s="391"/>
      <c r="N525" s="391"/>
      <c r="O525" s="391"/>
      <c r="P525" s="391"/>
      <c r="Q525" s="391"/>
      <c r="R525" s="391"/>
      <c r="S525" s="391"/>
      <c r="T525" s="391"/>
      <c r="U525" s="391"/>
      <c r="V525" s="391"/>
      <c r="W525" s="391"/>
      <c r="X525" s="391"/>
      <c r="Y525" s="391"/>
      <c r="Z525" s="391"/>
    </row>
    <row r="526" spans="1:26" ht="15.75" customHeight="1">
      <c r="A526" s="391"/>
      <c r="B526" s="391"/>
      <c r="C526" s="391"/>
      <c r="D526" s="391"/>
      <c r="E526" s="391"/>
      <c r="F526" s="391"/>
      <c r="G526" s="391"/>
      <c r="H526" s="391"/>
      <c r="I526" s="391"/>
      <c r="J526" s="391"/>
      <c r="K526" s="391"/>
      <c r="L526" s="391"/>
      <c r="M526" s="391"/>
      <c r="N526" s="391"/>
      <c r="O526" s="391"/>
      <c r="P526" s="391"/>
      <c r="Q526" s="391"/>
      <c r="R526" s="391"/>
      <c r="S526" s="391"/>
      <c r="T526" s="391"/>
      <c r="U526" s="391"/>
      <c r="V526" s="391"/>
      <c r="W526" s="391"/>
      <c r="X526" s="391"/>
      <c r="Y526" s="391"/>
      <c r="Z526" s="391"/>
    </row>
    <row r="527" spans="1:26" ht="15.75" customHeight="1">
      <c r="A527" s="391"/>
      <c r="B527" s="391"/>
      <c r="C527" s="391"/>
      <c r="D527" s="391"/>
      <c r="E527" s="391"/>
      <c r="F527" s="391"/>
      <c r="G527" s="391"/>
      <c r="H527" s="391"/>
      <c r="I527" s="391"/>
      <c r="J527" s="391"/>
      <c r="K527" s="391"/>
      <c r="L527" s="391"/>
      <c r="M527" s="391"/>
      <c r="N527" s="391"/>
      <c r="O527" s="391"/>
      <c r="P527" s="391"/>
      <c r="Q527" s="391"/>
      <c r="R527" s="391"/>
      <c r="S527" s="391"/>
      <c r="T527" s="391"/>
      <c r="U527" s="391"/>
      <c r="V527" s="391"/>
      <c r="W527" s="391"/>
      <c r="X527" s="391"/>
      <c r="Y527" s="391"/>
      <c r="Z527" s="391"/>
    </row>
    <row r="528" spans="1:26" ht="15.75" customHeight="1">
      <c r="A528" s="391"/>
      <c r="B528" s="391"/>
      <c r="C528" s="391"/>
      <c r="D528" s="391"/>
      <c r="E528" s="391"/>
      <c r="F528" s="391"/>
      <c r="G528" s="391"/>
      <c r="H528" s="391"/>
      <c r="I528" s="391"/>
      <c r="J528" s="391"/>
      <c r="K528" s="391"/>
      <c r="L528" s="391"/>
      <c r="M528" s="391"/>
      <c r="N528" s="391"/>
      <c r="O528" s="391"/>
      <c r="P528" s="391"/>
      <c r="Q528" s="391"/>
      <c r="R528" s="391"/>
      <c r="S528" s="391"/>
      <c r="T528" s="391"/>
      <c r="U528" s="391"/>
      <c r="V528" s="391"/>
      <c r="W528" s="391"/>
      <c r="X528" s="391"/>
      <c r="Y528" s="391"/>
      <c r="Z528" s="391"/>
    </row>
    <row r="529" spans="1:26" ht="15.75" customHeight="1">
      <c r="A529" s="391"/>
      <c r="B529" s="391"/>
      <c r="C529" s="391"/>
      <c r="D529" s="391"/>
      <c r="E529" s="391"/>
      <c r="F529" s="391"/>
      <c r="G529" s="391"/>
      <c r="H529" s="391"/>
      <c r="I529" s="391"/>
      <c r="J529" s="391"/>
      <c r="K529" s="391"/>
      <c r="L529" s="391"/>
      <c r="M529" s="391"/>
      <c r="N529" s="391"/>
      <c r="O529" s="391"/>
      <c r="P529" s="391"/>
      <c r="Q529" s="391"/>
      <c r="R529" s="391"/>
      <c r="S529" s="391"/>
      <c r="T529" s="391"/>
      <c r="U529" s="391"/>
      <c r="V529" s="391"/>
      <c r="W529" s="391"/>
      <c r="X529" s="391"/>
      <c r="Y529" s="391"/>
      <c r="Z529" s="391"/>
    </row>
    <row r="530" spans="1:26" ht="15.75" customHeight="1">
      <c r="A530" s="391"/>
      <c r="B530" s="391"/>
      <c r="C530" s="391"/>
      <c r="D530" s="391"/>
      <c r="E530" s="391"/>
      <c r="F530" s="391"/>
      <c r="G530" s="391"/>
      <c r="H530" s="391"/>
      <c r="I530" s="391"/>
      <c r="J530" s="391"/>
      <c r="K530" s="391"/>
      <c r="L530" s="391"/>
      <c r="M530" s="391"/>
      <c r="N530" s="391"/>
      <c r="O530" s="391"/>
      <c r="P530" s="391"/>
      <c r="Q530" s="391"/>
      <c r="R530" s="391"/>
      <c r="S530" s="391"/>
      <c r="T530" s="391"/>
      <c r="U530" s="391"/>
      <c r="V530" s="391"/>
      <c r="W530" s="391"/>
      <c r="X530" s="391"/>
      <c r="Y530" s="391"/>
      <c r="Z530" s="391"/>
    </row>
    <row r="531" spans="1:26" ht="15.75" customHeight="1">
      <c r="A531" s="391"/>
      <c r="B531" s="391"/>
      <c r="C531" s="391"/>
      <c r="D531" s="391"/>
      <c r="E531" s="391"/>
      <c r="F531" s="391"/>
      <c r="G531" s="391"/>
      <c r="H531" s="391"/>
      <c r="I531" s="391"/>
      <c r="J531" s="391"/>
      <c r="K531" s="391"/>
      <c r="L531" s="391"/>
      <c r="M531" s="391"/>
      <c r="N531" s="391"/>
      <c r="O531" s="391"/>
      <c r="P531" s="391"/>
      <c r="Q531" s="391"/>
      <c r="R531" s="391"/>
      <c r="S531" s="391"/>
      <c r="T531" s="391"/>
      <c r="U531" s="391"/>
      <c r="V531" s="391"/>
      <c r="W531" s="391"/>
      <c r="X531" s="391"/>
      <c r="Y531" s="391"/>
      <c r="Z531" s="391"/>
    </row>
    <row r="532" spans="1:26" ht="15.75" customHeight="1">
      <c r="A532" s="391"/>
      <c r="B532" s="391"/>
      <c r="C532" s="391"/>
      <c r="D532" s="391"/>
      <c r="E532" s="391"/>
      <c r="F532" s="391"/>
      <c r="G532" s="391"/>
      <c r="H532" s="391"/>
      <c r="I532" s="391"/>
      <c r="J532" s="391"/>
      <c r="K532" s="391"/>
      <c r="L532" s="391"/>
      <c r="M532" s="391"/>
      <c r="N532" s="391"/>
      <c r="O532" s="391"/>
      <c r="P532" s="391"/>
      <c r="Q532" s="391"/>
      <c r="R532" s="391"/>
      <c r="S532" s="391"/>
      <c r="T532" s="391"/>
      <c r="U532" s="391"/>
      <c r="V532" s="391"/>
      <c r="W532" s="391"/>
      <c r="X532" s="391"/>
      <c r="Y532" s="391"/>
      <c r="Z532" s="391"/>
    </row>
    <row r="533" spans="1:26" ht="15.75" customHeight="1">
      <c r="A533" s="391"/>
      <c r="B533" s="391"/>
      <c r="C533" s="391"/>
      <c r="D533" s="391"/>
      <c r="E533" s="391"/>
      <c r="F533" s="391"/>
      <c r="G533" s="391"/>
      <c r="H533" s="391"/>
      <c r="I533" s="391"/>
      <c r="J533" s="391"/>
      <c r="K533" s="391"/>
      <c r="L533" s="391"/>
      <c r="M533" s="391"/>
      <c r="N533" s="391"/>
      <c r="O533" s="391"/>
      <c r="P533" s="391"/>
      <c r="Q533" s="391"/>
      <c r="R533" s="391"/>
      <c r="S533" s="391"/>
      <c r="T533" s="391"/>
      <c r="U533" s="391"/>
      <c r="V533" s="391"/>
      <c r="W533" s="391"/>
      <c r="X533" s="391"/>
      <c r="Y533" s="391"/>
      <c r="Z533" s="391"/>
    </row>
    <row r="534" spans="1:26" ht="15.75" customHeight="1">
      <c r="A534" s="391"/>
      <c r="B534" s="391"/>
      <c r="C534" s="391"/>
      <c r="D534" s="391"/>
      <c r="E534" s="391"/>
      <c r="F534" s="391"/>
      <c r="G534" s="391"/>
      <c r="H534" s="391"/>
      <c r="I534" s="391"/>
      <c r="J534" s="391"/>
      <c r="K534" s="391"/>
      <c r="L534" s="391"/>
      <c r="M534" s="391"/>
      <c r="N534" s="391"/>
      <c r="O534" s="391"/>
      <c r="P534" s="391"/>
      <c r="Q534" s="391"/>
      <c r="R534" s="391"/>
      <c r="S534" s="391"/>
      <c r="T534" s="391"/>
      <c r="U534" s="391"/>
      <c r="V534" s="391"/>
      <c r="W534" s="391"/>
      <c r="X534" s="391"/>
      <c r="Y534" s="391"/>
      <c r="Z534" s="391"/>
    </row>
    <row r="535" spans="1:26" ht="15.75" customHeight="1">
      <c r="A535" s="391"/>
      <c r="B535" s="391"/>
      <c r="C535" s="391"/>
      <c r="D535" s="391"/>
      <c r="E535" s="391"/>
      <c r="F535" s="391"/>
      <c r="G535" s="391"/>
      <c r="H535" s="391"/>
      <c r="I535" s="391"/>
      <c r="J535" s="391"/>
      <c r="K535" s="391"/>
      <c r="L535" s="391"/>
      <c r="M535" s="391"/>
      <c r="N535" s="391"/>
      <c r="O535" s="391"/>
      <c r="P535" s="391"/>
      <c r="Q535" s="391"/>
      <c r="R535" s="391"/>
      <c r="S535" s="391"/>
      <c r="T535" s="391"/>
      <c r="U535" s="391"/>
      <c r="V535" s="391"/>
      <c r="W535" s="391"/>
      <c r="X535" s="391"/>
      <c r="Y535" s="391"/>
      <c r="Z535" s="391"/>
    </row>
    <row r="536" spans="1:26" ht="15.75" customHeight="1">
      <c r="A536" s="391"/>
      <c r="B536" s="391"/>
      <c r="C536" s="391"/>
      <c r="D536" s="391"/>
      <c r="E536" s="391"/>
      <c r="F536" s="391"/>
      <c r="G536" s="391"/>
      <c r="H536" s="391"/>
      <c r="I536" s="391"/>
      <c r="J536" s="391"/>
      <c r="K536" s="391"/>
      <c r="L536" s="391"/>
      <c r="M536" s="391"/>
      <c r="N536" s="391"/>
      <c r="O536" s="391"/>
      <c r="P536" s="391"/>
      <c r="Q536" s="391"/>
      <c r="R536" s="391"/>
      <c r="S536" s="391"/>
      <c r="T536" s="391"/>
      <c r="U536" s="391"/>
      <c r="V536" s="391"/>
      <c r="W536" s="391"/>
      <c r="X536" s="391"/>
      <c r="Y536" s="391"/>
      <c r="Z536" s="391"/>
    </row>
    <row r="537" spans="1:26" ht="15.75" customHeight="1">
      <c r="A537" s="391"/>
      <c r="B537" s="391"/>
      <c r="C537" s="391"/>
      <c r="D537" s="391"/>
      <c r="E537" s="391"/>
      <c r="F537" s="391"/>
      <c r="G537" s="391"/>
      <c r="H537" s="391"/>
      <c r="I537" s="391"/>
      <c r="J537" s="391"/>
      <c r="K537" s="391"/>
      <c r="L537" s="391"/>
      <c r="M537" s="391"/>
      <c r="N537" s="391"/>
      <c r="O537" s="391"/>
      <c r="P537" s="391"/>
      <c r="Q537" s="391"/>
      <c r="R537" s="391"/>
      <c r="S537" s="391"/>
      <c r="T537" s="391"/>
      <c r="U537" s="391"/>
      <c r="V537" s="391"/>
      <c r="W537" s="391"/>
      <c r="X537" s="391"/>
      <c r="Y537" s="391"/>
      <c r="Z537" s="391"/>
    </row>
    <row r="538" spans="1:26" ht="15.75" customHeight="1">
      <c r="A538" s="391"/>
      <c r="B538" s="391"/>
      <c r="C538" s="391"/>
      <c r="D538" s="391"/>
      <c r="E538" s="391"/>
      <c r="F538" s="391"/>
      <c r="G538" s="391"/>
      <c r="H538" s="391"/>
      <c r="I538" s="391"/>
      <c r="J538" s="391"/>
      <c r="K538" s="391"/>
      <c r="L538" s="391"/>
      <c r="M538" s="391"/>
      <c r="N538" s="391"/>
      <c r="O538" s="391"/>
      <c r="P538" s="391"/>
      <c r="Q538" s="391"/>
      <c r="R538" s="391"/>
      <c r="S538" s="391"/>
      <c r="T538" s="391"/>
      <c r="U538" s="391"/>
      <c r="V538" s="391"/>
      <c r="W538" s="391"/>
      <c r="X538" s="391"/>
      <c r="Y538" s="391"/>
      <c r="Z538" s="391"/>
    </row>
    <row r="539" spans="1:26" ht="15.75" customHeight="1">
      <c r="A539" s="391"/>
      <c r="B539" s="391"/>
      <c r="C539" s="391"/>
      <c r="D539" s="391"/>
      <c r="E539" s="391"/>
      <c r="F539" s="391"/>
      <c r="G539" s="391"/>
      <c r="H539" s="391"/>
      <c r="I539" s="391"/>
      <c r="J539" s="391"/>
      <c r="K539" s="391"/>
      <c r="L539" s="391"/>
      <c r="M539" s="391"/>
      <c r="N539" s="391"/>
      <c r="O539" s="391"/>
      <c r="P539" s="391"/>
      <c r="Q539" s="391"/>
      <c r="R539" s="391"/>
      <c r="S539" s="391"/>
      <c r="T539" s="391"/>
      <c r="U539" s="391"/>
      <c r="V539" s="391"/>
      <c r="W539" s="391"/>
      <c r="X539" s="391"/>
      <c r="Y539" s="391"/>
      <c r="Z539" s="391"/>
    </row>
    <row r="540" spans="1:26" ht="15.75" customHeight="1">
      <c r="A540" s="391"/>
      <c r="B540" s="391"/>
      <c r="C540" s="391"/>
      <c r="D540" s="391"/>
      <c r="E540" s="391"/>
      <c r="F540" s="391"/>
      <c r="G540" s="391"/>
      <c r="H540" s="391"/>
      <c r="I540" s="391"/>
      <c r="J540" s="391"/>
      <c r="K540" s="391"/>
      <c r="L540" s="391"/>
      <c r="M540" s="391"/>
      <c r="N540" s="391"/>
      <c r="O540" s="391"/>
      <c r="P540" s="391"/>
      <c r="Q540" s="391"/>
      <c r="R540" s="391"/>
      <c r="S540" s="391"/>
      <c r="T540" s="391"/>
      <c r="U540" s="391"/>
      <c r="V540" s="391"/>
      <c r="W540" s="391"/>
      <c r="X540" s="391"/>
      <c r="Y540" s="391"/>
      <c r="Z540" s="391"/>
    </row>
    <row r="541" spans="1:26" ht="15.75" customHeight="1">
      <c r="A541" s="391"/>
      <c r="B541" s="391"/>
      <c r="C541" s="391"/>
      <c r="D541" s="391"/>
      <c r="E541" s="391"/>
      <c r="F541" s="391"/>
      <c r="G541" s="391"/>
      <c r="H541" s="391"/>
      <c r="I541" s="391"/>
      <c r="J541" s="391"/>
      <c r="K541" s="391"/>
      <c r="L541" s="391"/>
      <c r="M541" s="391"/>
      <c r="N541" s="391"/>
      <c r="O541" s="391"/>
      <c r="P541" s="391"/>
      <c r="Q541" s="391"/>
      <c r="R541" s="391"/>
      <c r="S541" s="391"/>
      <c r="T541" s="391"/>
      <c r="U541" s="391"/>
      <c r="V541" s="391"/>
      <c r="W541" s="391"/>
      <c r="X541" s="391"/>
      <c r="Y541" s="391"/>
      <c r="Z541" s="391"/>
    </row>
    <row r="542" spans="1:26" ht="15.75" customHeight="1">
      <c r="A542" s="391"/>
      <c r="B542" s="391"/>
      <c r="C542" s="391"/>
      <c r="D542" s="391"/>
      <c r="E542" s="391"/>
      <c r="F542" s="391"/>
      <c r="G542" s="391"/>
      <c r="H542" s="391"/>
      <c r="I542" s="391"/>
      <c r="J542" s="391"/>
      <c r="K542" s="391"/>
      <c r="L542" s="391"/>
      <c r="M542" s="391"/>
      <c r="N542" s="391"/>
      <c r="O542" s="391"/>
      <c r="P542" s="391"/>
      <c r="Q542" s="391"/>
      <c r="R542" s="391"/>
      <c r="S542" s="391"/>
      <c r="T542" s="391"/>
      <c r="U542" s="391"/>
      <c r="V542" s="391"/>
      <c r="W542" s="391"/>
      <c r="X542" s="391"/>
      <c r="Y542" s="391"/>
      <c r="Z542" s="391"/>
    </row>
    <row r="543" spans="1:26" ht="15.75" customHeight="1">
      <c r="A543" s="391"/>
      <c r="B543" s="391"/>
      <c r="C543" s="391"/>
      <c r="D543" s="391"/>
      <c r="E543" s="391"/>
      <c r="F543" s="391"/>
      <c r="G543" s="391"/>
      <c r="H543" s="391"/>
      <c r="I543" s="391"/>
      <c r="J543" s="391"/>
      <c r="K543" s="391"/>
      <c r="L543" s="391"/>
      <c r="M543" s="391"/>
      <c r="N543" s="391"/>
      <c r="O543" s="391"/>
      <c r="P543" s="391"/>
      <c r="Q543" s="391"/>
      <c r="R543" s="391"/>
      <c r="S543" s="391"/>
      <c r="T543" s="391"/>
      <c r="U543" s="391"/>
      <c r="V543" s="391"/>
      <c r="W543" s="391"/>
      <c r="X543" s="391"/>
      <c r="Y543" s="391"/>
      <c r="Z543" s="391"/>
    </row>
    <row r="544" spans="1:26" ht="15.75" customHeight="1">
      <c r="A544" s="391"/>
      <c r="B544" s="391"/>
      <c r="C544" s="391"/>
      <c r="D544" s="391"/>
      <c r="E544" s="391"/>
      <c r="F544" s="391"/>
      <c r="G544" s="391"/>
      <c r="H544" s="391"/>
      <c r="I544" s="391"/>
      <c r="J544" s="391"/>
      <c r="K544" s="391"/>
      <c r="L544" s="391"/>
      <c r="M544" s="391"/>
      <c r="N544" s="391"/>
      <c r="O544" s="391"/>
      <c r="P544" s="391"/>
      <c r="Q544" s="391"/>
      <c r="R544" s="391"/>
      <c r="S544" s="391"/>
      <c r="T544" s="391"/>
      <c r="U544" s="391"/>
      <c r="V544" s="391"/>
      <c r="W544" s="391"/>
      <c r="X544" s="391"/>
      <c r="Y544" s="391"/>
      <c r="Z544" s="391"/>
    </row>
    <row r="545" spans="1:26" ht="15.75" customHeight="1">
      <c r="A545" s="391"/>
      <c r="B545" s="391"/>
      <c r="C545" s="391"/>
      <c r="D545" s="391"/>
      <c r="E545" s="391"/>
      <c r="F545" s="391"/>
      <c r="G545" s="391"/>
      <c r="H545" s="391"/>
      <c r="I545" s="391"/>
      <c r="J545" s="391"/>
      <c r="K545" s="391"/>
      <c r="L545" s="391"/>
      <c r="M545" s="391"/>
      <c r="N545" s="391"/>
      <c r="O545" s="391"/>
      <c r="P545" s="391"/>
      <c r="Q545" s="391"/>
      <c r="R545" s="391"/>
      <c r="S545" s="391"/>
      <c r="T545" s="391"/>
      <c r="U545" s="391"/>
      <c r="V545" s="391"/>
      <c r="W545" s="391"/>
      <c r="X545" s="391"/>
      <c r="Y545" s="391"/>
      <c r="Z545" s="391"/>
    </row>
    <row r="546" spans="1:26" ht="15.75" customHeight="1">
      <c r="A546" s="391"/>
      <c r="B546" s="391"/>
      <c r="C546" s="391"/>
      <c r="D546" s="391"/>
      <c r="E546" s="391"/>
      <c r="F546" s="391"/>
      <c r="G546" s="391"/>
      <c r="H546" s="391"/>
      <c r="I546" s="391"/>
      <c r="J546" s="391"/>
      <c r="K546" s="391"/>
      <c r="L546" s="391"/>
      <c r="M546" s="391"/>
      <c r="N546" s="391"/>
      <c r="O546" s="391"/>
      <c r="P546" s="391"/>
      <c r="Q546" s="391"/>
      <c r="R546" s="391"/>
      <c r="S546" s="391"/>
      <c r="T546" s="391"/>
      <c r="U546" s="391"/>
      <c r="V546" s="391"/>
      <c r="W546" s="391"/>
      <c r="X546" s="391"/>
      <c r="Y546" s="391"/>
      <c r="Z546" s="391"/>
    </row>
    <row r="547" spans="1:26" ht="15.75" customHeight="1">
      <c r="A547" s="391"/>
      <c r="B547" s="391"/>
      <c r="C547" s="391"/>
      <c r="D547" s="391"/>
      <c r="E547" s="391"/>
      <c r="F547" s="391"/>
      <c r="G547" s="391"/>
      <c r="H547" s="391"/>
      <c r="I547" s="391"/>
      <c r="J547" s="391"/>
      <c r="K547" s="391"/>
      <c r="L547" s="391"/>
      <c r="M547" s="391"/>
      <c r="N547" s="391"/>
      <c r="O547" s="391"/>
      <c r="P547" s="391"/>
      <c r="Q547" s="391"/>
      <c r="R547" s="391"/>
      <c r="S547" s="391"/>
      <c r="T547" s="391"/>
      <c r="U547" s="391"/>
      <c r="V547" s="391"/>
      <c r="W547" s="391"/>
      <c r="X547" s="391"/>
      <c r="Y547" s="391"/>
      <c r="Z547" s="391"/>
    </row>
    <row r="548" spans="1:26" ht="15.75" customHeight="1">
      <c r="A548" s="391"/>
      <c r="B548" s="391"/>
      <c r="C548" s="391"/>
      <c r="D548" s="391"/>
      <c r="E548" s="391"/>
      <c r="F548" s="391"/>
      <c r="G548" s="391"/>
      <c r="H548" s="391"/>
      <c r="I548" s="391"/>
      <c r="J548" s="391"/>
      <c r="K548" s="391"/>
      <c r="L548" s="391"/>
      <c r="M548" s="391"/>
      <c r="N548" s="391"/>
      <c r="O548" s="391"/>
      <c r="P548" s="391"/>
      <c r="Q548" s="391"/>
      <c r="R548" s="391"/>
      <c r="S548" s="391"/>
      <c r="T548" s="391"/>
      <c r="U548" s="391"/>
      <c r="V548" s="391"/>
      <c r="W548" s="391"/>
      <c r="X548" s="391"/>
      <c r="Y548" s="391"/>
      <c r="Z548" s="391"/>
    </row>
    <row r="549" spans="1:26" ht="15.75" customHeight="1">
      <c r="A549" s="391"/>
      <c r="B549" s="391"/>
      <c r="C549" s="391"/>
      <c r="D549" s="391"/>
      <c r="E549" s="391"/>
      <c r="F549" s="391"/>
      <c r="G549" s="391"/>
      <c r="H549" s="391"/>
      <c r="I549" s="391"/>
      <c r="J549" s="391"/>
      <c r="K549" s="391"/>
      <c r="L549" s="391"/>
      <c r="M549" s="391"/>
      <c r="N549" s="391"/>
      <c r="O549" s="391"/>
      <c r="P549" s="391"/>
      <c r="Q549" s="391"/>
      <c r="R549" s="391"/>
      <c r="S549" s="391"/>
      <c r="T549" s="391"/>
      <c r="U549" s="391"/>
      <c r="V549" s="391"/>
      <c r="W549" s="391"/>
      <c r="X549" s="391"/>
      <c r="Y549" s="391"/>
      <c r="Z549" s="391"/>
    </row>
    <row r="550" spans="1:26" ht="15.75" customHeight="1">
      <c r="A550" s="391"/>
      <c r="B550" s="391"/>
      <c r="C550" s="391"/>
      <c r="D550" s="391"/>
      <c r="E550" s="391"/>
      <c r="F550" s="391"/>
      <c r="G550" s="391"/>
      <c r="H550" s="391"/>
      <c r="I550" s="391"/>
      <c r="J550" s="391"/>
      <c r="K550" s="391"/>
      <c r="L550" s="391"/>
      <c r="M550" s="391"/>
      <c r="N550" s="391"/>
      <c r="O550" s="391"/>
      <c r="P550" s="391"/>
      <c r="Q550" s="391"/>
      <c r="R550" s="391"/>
      <c r="S550" s="391"/>
      <c r="T550" s="391"/>
      <c r="U550" s="391"/>
      <c r="V550" s="391"/>
      <c r="W550" s="391"/>
      <c r="X550" s="391"/>
      <c r="Y550" s="391"/>
      <c r="Z550" s="391"/>
    </row>
    <row r="551" spans="1:26" ht="15.75" customHeight="1">
      <c r="A551" s="391"/>
      <c r="B551" s="391"/>
      <c r="C551" s="391"/>
      <c r="D551" s="391"/>
      <c r="E551" s="391"/>
      <c r="F551" s="391"/>
      <c r="G551" s="391"/>
      <c r="H551" s="391"/>
      <c r="I551" s="391"/>
      <c r="J551" s="391"/>
      <c r="K551" s="391"/>
      <c r="L551" s="391"/>
      <c r="M551" s="391"/>
      <c r="N551" s="391"/>
      <c r="O551" s="391"/>
      <c r="P551" s="391"/>
      <c r="Q551" s="391"/>
      <c r="R551" s="391"/>
      <c r="S551" s="391"/>
      <c r="T551" s="391"/>
      <c r="U551" s="391"/>
      <c r="V551" s="391"/>
      <c r="W551" s="391"/>
      <c r="X551" s="391"/>
      <c r="Y551" s="391"/>
      <c r="Z551" s="391"/>
    </row>
    <row r="552" spans="1:26" ht="15.75" customHeight="1">
      <c r="A552" s="391"/>
      <c r="B552" s="391"/>
      <c r="C552" s="391"/>
      <c r="D552" s="391"/>
      <c r="E552" s="391"/>
      <c r="F552" s="391"/>
      <c r="G552" s="391"/>
      <c r="H552" s="391"/>
      <c r="I552" s="391"/>
      <c r="J552" s="391"/>
      <c r="K552" s="391"/>
      <c r="L552" s="391"/>
      <c r="M552" s="391"/>
      <c r="N552" s="391"/>
      <c r="O552" s="391"/>
      <c r="P552" s="391"/>
      <c r="Q552" s="391"/>
      <c r="R552" s="391"/>
      <c r="S552" s="391"/>
      <c r="T552" s="391"/>
      <c r="U552" s="391"/>
      <c r="V552" s="391"/>
      <c r="W552" s="391"/>
      <c r="X552" s="391"/>
      <c r="Y552" s="391"/>
      <c r="Z552" s="391"/>
    </row>
    <row r="553" spans="1:26" ht="15.75" customHeight="1">
      <c r="A553" s="391"/>
      <c r="B553" s="391"/>
      <c r="C553" s="391"/>
      <c r="D553" s="391"/>
      <c r="E553" s="391"/>
      <c r="F553" s="391"/>
      <c r="G553" s="391"/>
      <c r="H553" s="391"/>
      <c r="I553" s="391"/>
      <c r="J553" s="391"/>
      <c r="K553" s="391"/>
      <c r="L553" s="391"/>
      <c r="M553" s="391"/>
      <c r="N553" s="391"/>
      <c r="O553" s="391"/>
      <c r="P553" s="391"/>
      <c r="Q553" s="391"/>
      <c r="R553" s="391"/>
      <c r="S553" s="391"/>
      <c r="T553" s="391"/>
      <c r="U553" s="391"/>
      <c r="V553" s="391"/>
      <c r="W553" s="391"/>
      <c r="X553" s="391"/>
      <c r="Y553" s="391"/>
      <c r="Z553" s="391"/>
    </row>
    <row r="554" spans="1:26" ht="15.75" customHeight="1">
      <c r="A554" s="391"/>
      <c r="B554" s="391"/>
      <c r="C554" s="391"/>
      <c r="D554" s="391"/>
      <c r="E554" s="391"/>
      <c r="F554" s="391"/>
      <c r="G554" s="391"/>
      <c r="H554" s="391"/>
      <c r="I554" s="391"/>
      <c r="J554" s="391"/>
      <c r="K554" s="391"/>
      <c r="L554" s="391"/>
      <c r="M554" s="391"/>
      <c r="N554" s="391"/>
      <c r="O554" s="391"/>
      <c r="P554" s="391"/>
      <c r="Q554" s="391"/>
      <c r="R554" s="391"/>
      <c r="S554" s="391"/>
      <c r="T554" s="391"/>
      <c r="U554" s="391"/>
      <c r="V554" s="391"/>
      <c r="W554" s="391"/>
      <c r="X554" s="391"/>
      <c r="Y554" s="391"/>
      <c r="Z554" s="391"/>
    </row>
    <row r="555" spans="1:26" ht="15.75" customHeight="1">
      <c r="A555" s="391"/>
      <c r="B555" s="391"/>
      <c r="C555" s="391"/>
      <c r="D555" s="391"/>
      <c r="E555" s="391"/>
      <c r="F555" s="391"/>
      <c r="G555" s="391"/>
      <c r="H555" s="391"/>
      <c r="I555" s="391"/>
      <c r="J555" s="391"/>
      <c r="K555" s="391"/>
      <c r="L555" s="391"/>
      <c r="M555" s="391"/>
      <c r="N555" s="391"/>
      <c r="O555" s="391"/>
      <c r="P555" s="391"/>
      <c r="Q555" s="391"/>
      <c r="R555" s="391"/>
      <c r="S555" s="391"/>
      <c r="T555" s="391"/>
      <c r="U555" s="391"/>
      <c r="V555" s="391"/>
      <c r="W555" s="391"/>
      <c r="X555" s="391"/>
      <c r="Y555" s="391"/>
      <c r="Z555" s="391"/>
    </row>
    <row r="556" spans="1:26" ht="15.75" customHeight="1">
      <c r="A556" s="391"/>
      <c r="B556" s="391"/>
      <c r="C556" s="391"/>
      <c r="D556" s="391"/>
      <c r="E556" s="391"/>
      <c r="F556" s="391"/>
      <c r="G556" s="391"/>
      <c r="H556" s="391"/>
      <c r="I556" s="391"/>
      <c r="J556" s="391"/>
      <c r="K556" s="391"/>
      <c r="L556" s="391"/>
      <c r="M556" s="391"/>
      <c r="N556" s="391"/>
      <c r="O556" s="391"/>
      <c r="P556" s="391"/>
      <c r="Q556" s="391"/>
      <c r="R556" s="391"/>
      <c r="S556" s="391"/>
      <c r="T556" s="391"/>
      <c r="U556" s="391"/>
      <c r="V556" s="391"/>
      <c r="W556" s="391"/>
      <c r="X556" s="391"/>
      <c r="Y556" s="391"/>
      <c r="Z556" s="391"/>
    </row>
    <row r="557" spans="1:26" ht="15.75" customHeight="1">
      <c r="A557" s="391"/>
      <c r="B557" s="391"/>
      <c r="C557" s="391"/>
      <c r="D557" s="391"/>
      <c r="E557" s="391"/>
      <c r="F557" s="391"/>
      <c r="G557" s="391"/>
      <c r="H557" s="391"/>
      <c r="I557" s="391"/>
      <c r="J557" s="391"/>
      <c r="K557" s="391"/>
      <c r="L557" s="391"/>
      <c r="M557" s="391"/>
      <c r="N557" s="391"/>
      <c r="O557" s="391"/>
      <c r="P557" s="391"/>
      <c r="Q557" s="391"/>
      <c r="R557" s="391"/>
      <c r="S557" s="391"/>
      <c r="T557" s="391"/>
      <c r="U557" s="391"/>
      <c r="V557" s="391"/>
      <c r="W557" s="391"/>
      <c r="X557" s="391"/>
      <c r="Y557" s="391"/>
      <c r="Z557" s="391"/>
    </row>
    <row r="558" spans="1:26" ht="15.75" customHeight="1">
      <c r="A558" s="391"/>
      <c r="B558" s="391"/>
      <c r="C558" s="391"/>
      <c r="D558" s="391"/>
      <c r="E558" s="391"/>
      <c r="F558" s="391"/>
      <c r="G558" s="391"/>
      <c r="H558" s="391"/>
      <c r="I558" s="391"/>
      <c r="J558" s="391"/>
      <c r="K558" s="391"/>
      <c r="L558" s="391"/>
      <c r="M558" s="391"/>
      <c r="N558" s="391"/>
      <c r="O558" s="391"/>
      <c r="P558" s="391"/>
      <c r="Q558" s="391"/>
      <c r="R558" s="391"/>
      <c r="S558" s="391"/>
      <c r="T558" s="391"/>
      <c r="U558" s="391"/>
      <c r="V558" s="391"/>
      <c r="W558" s="391"/>
      <c r="X558" s="391"/>
      <c r="Y558" s="391"/>
      <c r="Z558" s="391"/>
    </row>
    <row r="559" spans="1:26" ht="15.75" customHeight="1">
      <c r="A559" s="391"/>
      <c r="B559" s="391"/>
      <c r="C559" s="391"/>
      <c r="D559" s="391"/>
      <c r="E559" s="391"/>
      <c r="F559" s="391"/>
      <c r="G559" s="391"/>
      <c r="H559" s="391"/>
      <c r="I559" s="391"/>
      <c r="J559" s="391"/>
      <c r="K559" s="391"/>
      <c r="L559" s="391"/>
      <c r="M559" s="391"/>
      <c r="N559" s="391"/>
      <c r="O559" s="391"/>
      <c r="P559" s="391"/>
      <c r="Q559" s="391"/>
      <c r="R559" s="391"/>
      <c r="S559" s="391"/>
      <c r="T559" s="391"/>
      <c r="U559" s="391"/>
      <c r="V559" s="391"/>
      <c r="W559" s="391"/>
      <c r="X559" s="391"/>
      <c r="Y559" s="391"/>
      <c r="Z559" s="391"/>
    </row>
    <row r="560" spans="1:26" ht="15.75" customHeight="1">
      <c r="A560" s="391"/>
      <c r="B560" s="391"/>
      <c r="C560" s="391"/>
      <c r="D560" s="391"/>
      <c r="E560" s="391"/>
      <c r="F560" s="391"/>
      <c r="G560" s="391"/>
      <c r="H560" s="391"/>
      <c r="I560" s="391"/>
      <c r="J560" s="391"/>
      <c r="K560" s="391"/>
      <c r="L560" s="391"/>
      <c r="M560" s="391"/>
      <c r="N560" s="391"/>
      <c r="O560" s="391"/>
      <c r="P560" s="391"/>
      <c r="Q560" s="391"/>
      <c r="R560" s="391"/>
      <c r="S560" s="391"/>
      <c r="T560" s="391"/>
      <c r="U560" s="391"/>
      <c r="V560" s="391"/>
      <c r="W560" s="391"/>
      <c r="X560" s="391"/>
      <c r="Y560" s="391"/>
      <c r="Z560" s="391"/>
    </row>
    <row r="561" spans="1:26" ht="15.75" customHeight="1">
      <c r="A561" s="391"/>
      <c r="B561" s="391"/>
      <c r="C561" s="391"/>
      <c r="D561" s="391"/>
      <c r="E561" s="391"/>
      <c r="F561" s="391"/>
      <c r="G561" s="391"/>
      <c r="H561" s="391"/>
      <c r="I561" s="391"/>
      <c r="J561" s="391"/>
      <c r="K561" s="391"/>
      <c r="L561" s="391"/>
      <c r="M561" s="391"/>
      <c r="N561" s="391"/>
      <c r="O561" s="391"/>
      <c r="P561" s="391"/>
      <c r="Q561" s="391"/>
      <c r="R561" s="391"/>
      <c r="S561" s="391"/>
      <c r="T561" s="391"/>
      <c r="U561" s="391"/>
      <c r="V561" s="391"/>
      <c r="W561" s="391"/>
      <c r="X561" s="391"/>
      <c r="Y561" s="391"/>
      <c r="Z561" s="391"/>
    </row>
    <row r="562" spans="1:26" ht="15.75" customHeight="1">
      <c r="A562" s="391"/>
      <c r="B562" s="391"/>
      <c r="C562" s="391"/>
      <c r="D562" s="391"/>
      <c r="E562" s="391"/>
      <c r="F562" s="391"/>
      <c r="G562" s="391"/>
      <c r="H562" s="391"/>
      <c r="I562" s="391"/>
      <c r="J562" s="391"/>
      <c r="K562" s="391"/>
      <c r="L562" s="391"/>
      <c r="M562" s="391"/>
      <c r="N562" s="391"/>
      <c r="O562" s="391"/>
      <c r="P562" s="391"/>
      <c r="Q562" s="391"/>
      <c r="R562" s="391"/>
      <c r="S562" s="391"/>
      <c r="T562" s="391"/>
      <c r="U562" s="391"/>
      <c r="V562" s="391"/>
      <c r="W562" s="391"/>
      <c r="X562" s="391"/>
      <c r="Y562" s="391"/>
      <c r="Z562" s="391"/>
    </row>
    <row r="563" spans="1:26" ht="15.75" customHeight="1">
      <c r="A563" s="391"/>
      <c r="B563" s="391"/>
      <c r="C563" s="391"/>
      <c r="D563" s="391"/>
      <c r="E563" s="391"/>
      <c r="F563" s="391"/>
      <c r="G563" s="391"/>
      <c r="H563" s="391"/>
      <c r="I563" s="391"/>
      <c r="J563" s="391"/>
      <c r="K563" s="391"/>
      <c r="L563" s="391"/>
      <c r="M563" s="391"/>
      <c r="N563" s="391"/>
      <c r="O563" s="391"/>
      <c r="P563" s="391"/>
      <c r="Q563" s="391"/>
      <c r="R563" s="391"/>
      <c r="S563" s="391"/>
      <c r="T563" s="391"/>
      <c r="U563" s="391"/>
      <c r="V563" s="391"/>
      <c r="W563" s="391"/>
      <c r="X563" s="391"/>
      <c r="Y563" s="391"/>
      <c r="Z563" s="391"/>
    </row>
    <row r="564" spans="1:26" ht="15.75" customHeight="1">
      <c r="A564" s="391"/>
      <c r="B564" s="391"/>
      <c r="C564" s="391"/>
      <c r="D564" s="391"/>
      <c r="E564" s="391"/>
      <c r="F564" s="391"/>
      <c r="G564" s="391"/>
      <c r="H564" s="391"/>
      <c r="I564" s="391"/>
      <c r="J564" s="391"/>
      <c r="K564" s="391"/>
      <c r="L564" s="391"/>
      <c r="M564" s="391"/>
      <c r="N564" s="391"/>
      <c r="O564" s="391"/>
      <c r="P564" s="391"/>
      <c r="Q564" s="391"/>
      <c r="R564" s="391"/>
      <c r="S564" s="391"/>
      <c r="T564" s="391"/>
      <c r="U564" s="391"/>
      <c r="V564" s="391"/>
      <c r="W564" s="391"/>
      <c r="X564" s="391"/>
      <c r="Y564" s="391"/>
      <c r="Z564" s="391"/>
    </row>
    <row r="565" spans="1:26" ht="15.75" customHeight="1">
      <c r="A565" s="391"/>
      <c r="B565" s="391"/>
      <c r="C565" s="391"/>
      <c r="D565" s="391"/>
      <c r="E565" s="391"/>
      <c r="F565" s="391"/>
      <c r="G565" s="391"/>
      <c r="H565" s="391"/>
      <c r="I565" s="391"/>
      <c r="J565" s="391"/>
      <c r="K565" s="391"/>
      <c r="L565" s="391"/>
      <c r="M565" s="391"/>
      <c r="N565" s="391"/>
      <c r="O565" s="391"/>
      <c r="P565" s="391"/>
      <c r="Q565" s="391"/>
      <c r="R565" s="391"/>
      <c r="S565" s="391"/>
      <c r="T565" s="391"/>
      <c r="U565" s="391"/>
      <c r="V565" s="391"/>
      <c r="W565" s="391"/>
      <c r="X565" s="391"/>
      <c r="Y565" s="391"/>
      <c r="Z565" s="391"/>
    </row>
    <row r="566" spans="1:26" ht="15.75" customHeight="1">
      <c r="A566" s="391"/>
      <c r="B566" s="391"/>
      <c r="C566" s="391"/>
      <c r="D566" s="391"/>
      <c r="E566" s="391"/>
      <c r="F566" s="391"/>
      <c r="G566" s="391"/>
      <c r="H566" s="391"/>
      <c r="I566" s="391"/>
      <c r="J566" s="391"/>
      <c r="K566" s="391"/>
      <c r="L566" s="391"/>
      <c r="M566" s="391"/>
      <c r="N566" s="391"/>
      <c r="O566" s="391"/>
      <c r="P566" s="391"/>
      <c r="Q566" s="391"/>
      <c r="R566" s="391"/>
      <c r="S566" s="391"/>
      <c r="T566" s="391"/>
      <c r="U566" s="391"/>
      <c r="V566" s="391"/>
      <c r="W566" s="391"/>
      <c r="X566" s="391"/>
      <c r="Y566" s="391"/>
      <c r="Z566" s="391"/>
    </row>
    <row r="567" spans="1:26" ht="15.75" customHeight="1">
      <c r="A567" s="391"/>
      <c r="B567" s="391"/>
      <c r="C567" s="391"/>
      <c r="D567" s="391"/>
      <c r="E567" s="391"/>
      <c r="F567" s="391"/>
      <c r="G567" s="391"/>
      <c r="H567" s="391"/>
      <c r="I567" s="391"/>
      <c r="J567" s="391"/>
      <c r="K567" s="391"/>
      <c r="L567" s="391"/>
      <c r="M567" s="391"/>
      <c r="N567" s="391"/>
      <c r="O567" s="391"/>
      <c r="P567" s="391"/>
      <c r="Q567" s="391"/>
      <c r="R567" s="391"/>
      <c r="S567" s="391"/>
      <c r="T567" s="391"/>
      <c r="U567" s="391"/>
      <c r="V567" s="391"/>
      <c r="W567" s="391"/>
      <c r="X567" s="391"/>
      <c r="Y567" s="391"/>
      <c r="Z567" s="391"/>
    </row>
    <row r="568" spans="1:26" ht="15.75" customHeight="1">
      <c r="A568" s="391"/>
      <c r="B568" s="391"/>
      <c r="C568" s="391"/>
      <c r="D568" s="391"/>
      <c r="E568" s="391"/>
      <c r="F568" s="391"/>
      <c r="G568" s="391"/>
      <c r="H568" s="391"/>
      <c r="I568" s="391"/>
      <c r="J568" s="391"/>
      <c r="K568" s="391"/>
      <c r="L568" s="391"/>
      <c r="M568" s="391"/>
      <c r="N568" s="391"/>
      <c r="O568" s="391"/>
      <c r="P568" s="391"/>
      <c r="Q568" s="391"/>
      <c r="R568" s="391"/>
      <c r="S568" s="391"/>
      <c r="T568" s="391"/>
      <c r="U568" s="391"/>
      <c r="V568" s="391"/>
      <c r="W568" s="391"/>
      <c r="X568" s="391"/>
      <c r="Y568" s="391"/>
      <c r="Z568" s="391"/>
    </row>
    <row r="569" spans="1:26" ht="15.75" customHeight="1">
      <c r="A569" s="391"/>
      <c r="B569" s="391"/>
      <c r="C569" s="391"/>
      <c r="D569" s="391"/>
      <c r="E569" s="391"/>
      <c r="F569" s="391"/>
      <c r="G569" s="391"/>
      <c r="H569" s="391"/>
      <c r="I569" s="391"/>
      <c r="J569" s="391"/>
      <c r="K569" s="391"/>
      <c r="L569" s="391"/>
      <c r="M569" s="391"/>
      <c r="N569" s="391"/>
      <c r="O569" s="391"/>
      <c r="P569" s="391"/>
      <c r="Q569" s="391"/>
      <c r="R569" s="391"/>
      <c r="S569" s="391"/>
      <c r="T569" s="391"/>
      <c r="U569" s="391"/>
      <c r="V569" s="391"/>
      <c r="W569" s="391"/>
      <c r="X569" s="391"/>
      <c r="Y569" s="391"/>
      <c r="Z569" s="391"/>
    </row>
    <row r="570" spans="1:26" ht="15.75" customHeight="1">
      <c r="A570" s="391"/>
      <c r="B570" s="391"/>
      <c r="C570" s="391"/>
      <c r="D570" s="391"/>
      <c r="E570" s="391"/>
      <c r="F570" s="391"/>
      <c r="G570" s="391"/>
      <c r="H570" s="391"/>
      <c r="I570" s="391"/>
      <c r="J570" s="391"/>
      <c r="K570" s="391"/>
      <c r="L570" s="391"/>
      <c r="M570" s="391"/>
      <c r="N570" s="391"/>
      <c r="O570" s="391"/>
      <c r="P570" s="391"/>
      <c r="Q570" s="391"/>
      <c r="R570" s="391"/>
      <c r="S570" s="391"/>
      <c r="T570" s="391"/>
      <c r="U570" s="391"/>
      <c r="V570" s="391"/>
      <c r="W570" s="391"/>
      <c r="X570" s="391"/>
      <c r="Y570" s="391"/>
      <c r="Z570" s="391"/>
    </row>
    <row r="571" spans="1:26" ht="15.75" customHeight="1">
      <c r="A571" s="391"/>
      <c r="B571" s="391"/>
      <c r="C571" s="391"/>
      <c r="D571" s="391"/>
      <c r="E571" s="391"/>
      <c r="F571" s="391"/>
      <c r="G571" s="391"/>
      <c r="H571" s="391"/>
      <c r="I571" s="391"/>
      <c r="J571" s="391"/>
      <c r="K571" s="391"/>
      <c r="L571" s="391"/>
      <c r="M571" s="391"/>
      <c r="N571" s="391"/>
      <c r="O571" s="391"/>
      <c r="P571" s="391"/>
      <c r="Q571" s="391"/>
      <c r="R571" s="391"/>
      <c r="S571" s="391"/>
      <c r="T571" s="391"/>
      <c r="U571" s="391"/>
      <c r="V571" s="391"/>
      <c r="W571" s="391"/>
      <c r="X571" s="391"/>
      <c r="Y571" s="391"/>
      <c r="Z571" s="391"/>
    </row>
    <row r="572" spans="1:26" ht="15.75" customHeight="1">
      <c r="A572" s="391"/>
      <c r="B572" s="391"/>
      <c r="C572" s="391"/>
      <c r="D572" s="391"/>
      <c r="E572" s="391"/>
      <c r="F572" s="391"/>
      <c r="G572" s="391"/>
      <c r="H572" s="391"/>
      <c r="I572" s="391"/>
      <c r="J572" s="391"/>
      <c r="K572" s="391"/>
      <c r="L572" s="391"/>
      <c r="M572" s="391"/>
      <c r="N572" s="391"/>
      <c r="O572" s="391"/>
      <c r="P572" s="391"/>
      <c r="Q572" s="391"/>
      <c r="R572" s="391"/>
      <c r="S572" s="391"/>
      <c r="T572" s="391"/>
      <c r="U572" s="391"/>
      <c r="V572" s="391"/>
      <c r="W572" s="391"/>
      <c r="X572" s="391"/>
      <c r="Y572" s="391"/>
      <c r="Z572" s="391"/>
    </row>
    <row r="573" spans="1:26" ht="15.75" customHeight="1">
      <c r="A573" s="391"/>
      <c r="B573" s="391"/>
      <c r="C573" s="391"/>
      <c r="D573" s="391"/>
      <c r="E573" s="391"/>
      <c r="F573" s="391"/>
      <c r="G573" s="391"/>
      <c r="H573" s="391"/>
      <c r="I573" s="391"/>
      <c r="J573" s="391"/>
      <c r="K573" s="391"/>
      <c r="L573" s="391"/>
      <c r="M573" s="391"/>
      <c r="N573" s="391"/>
      <c r="O573" s="391"/>
      <c r="P573" s="391"/>
      <c r="Q573" s="391"/>
      <c r="R573" s="391"/>
      <c r="S573" s="391"/>
      <c r="T573" s="391"/>
      <c r="U573" s="391"/>
      <c r="V573" s="391"/>
      <c r="W573" s="391"/>
      <c r="X573" s="391"/>
      <c r="Y573" s="391"/>
      <c r="Z573" s="391"/>
    </row>
    <row r="574" spans="1:26" ht="15.75" customHeight="1">
      <c r="A574" s="391"/>
      <c r="B574" s="391"/>
      <c r="C574" s="391"/>
      <c r="D574" s="391"/>
      <c r="E574" s="391"/>
      <c r="F574" s="391"/>
      <c r="G574" s="391"/>
      <c r="H574" s="391"/>
      <c r="I574" s="391"/>
      <c r="J574" s="391"/>
      <c r="K574" s="391"/>
      <c r="L574" s="391"/>
      <c r="M574" s="391"/>
      <c r="N574" s="391"/>
      <c r="O574" s="391"/>
      <c r="P574" s="391"/>
      <c r="Q574" s="391"/>
      <c r="R574" s="391"/>
      <c r="S574" s="391"/>
      <c r="T574" s="391"/>
      <c r="U574" s="391"/>
      <c r="V574" s="391"/>
      <c r="W574" s="391"/>
      <c r="X574" s="391"/>
      <c r="Y574" s="391"/>
      <c r="Z574" s="391"/>
    </row>
    <row r="575" spans="1:26" ht="15.75" customHeight="1">
      <c r="A575" s="391"/>
      <c r="B575" s="391"/>
      <c r="C575" s="391"/>
      <c r="D575" s="391"/>
      <c r="E575" s="391"/>
      <c r="F575" s="391"/>
      <c r="G575" s="391"/>
      <c r="H575" s="391"/>
      <c r="I575" s="391"/>
      <c r="J575" s="391"/>
      <c r="K575" s="391"/>
      <c r="L575" s="391"/>
      <c r="M575" s="391"/>
      <c r="N575" s="391"/>
      <c r="O575" s="391"/>
      <c r="P575" s="391"/>
      <c r="Q575" s="391"/>
      <c r="R575" s="391"/>
      <c r="S575" s="391"/>
      <c r="T575" s="391"/>
      <c r="U575" s="391"/>
      <c r="V575" s="391"/>
      <c r="W575" s="391"/>
      <c r="X575" s="391"/>
      <c r="Y575" s="391"/>
      <c r="Z575" s="391"/>
    </row>
    <row r="576" spans="1:26" ht="15.75" customHeight="1">
      <c r="A576" s="391"/>
      <c r="B576" s="391"/>
      <c r="C576" s="391"/>
      <c r="D576" s="391"/>
      <c r="E576" s="391"/>
      <c r="F576" s="391"/>
      <c r="G576" s="391"/>
      <c r="H576" s="391"/>
      <c r="I576" s="391"/>
      <c r="J576" s="391"/>
      <c r="K576" s="391"/>
      <c r="L576" s="391"/>
      <c r="M576" s="391"/>
      <c r="N576" s="391"/>
      <c r="O576" s="391"/>
      <c r="P576" s="391"/>
      <c r="Q576" s="391"/>
      <c r="R576" s="391"/>
      <c r="S576" s="391"/>
      <c r="T576" s="391"/>
      <c r="U576" s="391"/>
      <c r="V576" s="391"/>
      <c r="W576" s="391"/>
      <c r="X576" s="391"/>
      <c r="Y576" s="391"/>
      <c r="Z576" s="391"/>
    </row>
    <row r="577" spans="1:26" ht="15.75" customHeight="1">
      <c r="A577" s="391"/>
      <c r="B577" s="391"/>
      <c r="C577" s="391"/>
      <c r="D577" s="391"/>
      <c r="E577" s="391"/>
      <c r="F577" s="391"/>
      <c r="G577" s="391"/>
      <c r="H577" s="391"/>
      <c r="I577" s="391"/>
      <c r="J577" s="391"/>
      <c r="K577" s="391"/>
      <c r="L577" s="391"/>
      <c r="M577" s="391"/>
      <c r="N577" s="391"/>
      <c r="O577" s="391"/>
      <c r="P577" s="391"/>
      <c r="Q577" s="391"/>
      <c r="R577" s="391"/>
      <c r="S577" s="391"/>
      <c r="T577" s="391"/>
      <c r="U577" s="391"/>
      <c r="V577" s="391"/>
      <c r="W577" s="391"/>
      <c r="X577" s="391"/>
      <c r="Y577" s="391"/>
      <c r="Z577" s="391"/>
    </row>
  </sheetData>
  <pageMargins left="0.27559055118110237" right="0.27559055118110237" top="0.39370078740157483" bottom="0.39370078740157483" header="0" footer="0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Hoja9"/>
  <dimension ref="A1:Z643"/>
  <sheetViews>
    <sheetView showGridLines="0" zoomScaleNormal="100" workbookViewId="0">
      <selection sqref="A1:D62"/>
    </sheetView>
  </sheetViews>
  <sheetFormatPr baseColWidth="10" defaultColWidth="12.5" defaultRowHeight="15" customHeight="1"/>
  <cols>
    <col min="1" max="1" width="19.33203125" style="384" customWidth="1"/>
    <col min="2" max="2" width="13.6640625" style="384" customWidth="1"/>
    <col min="3" max="3" width="14.1640625" style="384" customWidth="1"/>
    <col min="4" max="4" width="13.33203125" style="384" customWidth="1"/>
    <col min="5" max="22" width="11.5" style="384" customWidth="1"/>
    <col min="23" max="24" width="12.5" style="384" customWidth="1"/>
    <col min="25" max="16384" width="12.5" style="384"/>
  </cols>
  <sheetData>
    <row r="1" spans="1:26" ht="12.75" customHeight="1">
      <c r="A1" s="382" t="s">
        <v>378</v>
      </c>
      <c r="B1" s="385"/>
      <c r="C1" s="392"/>
      <c r="D1" s="392"/>
      <c r="E1" s="392"/>
      <c r="F1" s="392"/>
      <c r="G1" s="392"/>
      <c r="H1" s="392"/>
      <c r="I1" s="392"/>
      <c r="J1" s="392"/>
      <c r="K1" s="392"/>
      <c r="L1" s="392"/>
      <c r="M1" s="392"/>
      <c r="N1" s="392"/>
      <c r="O1" s="392"/>
      <c r="P1" s="392"/>
      <c r="Q1" s="392"/>
      <c r="R1" s="392"/>
      <c r="S1" s="392"/>
      <c r="T1" s="392"/>
      <c r="U1" s="392"/>
      <c r="V1" s="392"/>
      <c r="W1" s="392"/>
      <c r="X1" s="392"/>
      <c r="Y1" s="386"/>
      <c r="Z1" s="386"/>
    </row>
    <row r="2" spans="1:26" ht="12" customHeight="1">
      <c r="A2" s="431" t="s">
        <v>584</v>
      </c>
      <c r="B2" s="385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W2" s="392"/>
      <c r="X2" s="392"/>
      <c r="Y2" s="386"/>
      <c r="Z2" s="386"/>
    </row>
    <row r="3" spans="1:26" ht="12" customHeight="1">
      <c r="A3" s="431" t="s">
        <v>585</v>
      </c>
      <c r="B3" s="385"/>
      <c r="C3" s="392"/>
      <c r="D3" s="392"/>
      <c r="E3" s="392"/>
      <c r="F3" s="392"/>
      <c r="G3" s="392"/>
      <c r="H3" s="392"/>
      <c r="I3" s="392"/>
      <c r="J3" s="392"/>
      <c r="K3" s="392"/>
      <c r="L3" s="392"/>
      <c r="M3" s="392"/>
      <c r="N3" s="392"/>
      <c r="O3" s="392"/>
      <c r="P3" s="392"/>
      <c r="Q3" s="392"/>
      <c r="R3" s="392"/>
      <c r="S3" s="392"/>
      <c r="T3" s="392"/>
      <c r="U3" s="392"/>
      <c r="V3" s="392"/>
      <c r="W3" s="392"/>
      <c r="X3" s="392"/>
      <c r="Y3" s="386"/>
      <c r="Z3" s="386"/>
    </row>
    <row r="4" spans="1:26" ht="5" customHeight="1">
      <c r="A4" s="393"/>
      <c r="B4" s="385"/>
      <c r="C4" s="392"/>
      <c r="D4" s="392"/>
      <c r="E4" s="392"/>
      <c r="F4" s="392"/>
      <c r="G4" s="392"/>
      <c r="H4" s="392"/>
      <c r="I4" s="392"/>
      <c r="J4" s="392"/>
      <c r="K4" s="392"/>
      <c r="L4" s="392"/>
      <c r="M4" s="392"/>
      <c r="N4" s="392"/>
      <c r="O4" s="392"/>
      <c r="P4" s="392"/>
      <c r="Q4" s="392"/>
      <c r="R4" s="392"/>
      <c r="S4" s="392"/>
      <c r="T4" s="392"/>
      <c r="U4" s="392"/>
      <c r="V4" s="392"/>
      <c r="W4" s="392"/>
      <c r="X4" s="392"/>
      <c r="Y4" s="386"/>
      <c r="Z4" s="386"/>
    </row>
    <row r="5" spans="1:26" ht="24" customHeight="1">
      <c r="A5" s="402" t="s">
        <v>0</v>
      </c>
      <c r="B5" s="418" t="s">
        <v>415</v>
      </c>
      <c r="C5" s="403" t="s">
        <v>416</v>
      </c>
      <c r="D5" s="419" t="s">
        <v>417</v>
      </c>
      <c r="E5" s="386"/>
      <c r="F5" s="386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</row>
    <row r="6" spans="1:26" ht="4.5" customHeight="1">
      <c r="A6" s="404"/>
      <c r="B6" s="420"/>
      <c r="C6" s="405"/>
      <c r="D6" s="405"/>
      <c r="E6" s="386"/>
      <c r="F6" s="386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</row>
    <row r="7" spans="1:26" ht="11" customHeight="1">
      <c r="A7" s="421" t="s">
        <v>400</v>
      </c>
      <c r="B7" s="413">
        <f t="shared" ref="B7:D7" si="0">AVERAGE(B8:B9)</f>
        <v>33.664999999999999</v>
      </c>
      <c r="C7" s="413">
        <f t="shared" si="0"/>
        <v>40</v>
      </c>
      <c r="D7" s="413">
        <f t="shared" si="0"/>
        <v>51.5</v>
      </c>
      <c r="E7" s="386"/>
      <c r="F7" s="38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</row>
    <row r="8" spans="1:26" ht="11" customHeight="1">
      <c r="A8" s="417" t="s">
        <v>401</v>
      </c>
      <c r="B8" s="414">
        <v>24</v>
      </c>
      <c r="C8" s="414" t="s">
        <v>351</v>
      </c>
      <c r="D8" s="414">
        <v>51.5</v>
      </c>
      <c r="F8" s="38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</row>
    <row r="9" spans="1:26" ht="11" customHeight="1">
      <c r="A9" s="417" t="s">
        <v>404</v>
      </c>
      <c r="B9" s="414">
        <v>43.33</v>
      </c>
      <c r="C9" s="414">
        <v>40</v>
      </c>
      <c r="D9" s="414" t="s">
        <v>351</v>
      </c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  <c r="Y9" s="386"/>
      <c r="Z9" s="386"/>
    </row>
    <row r="10" spans="1:26" ht="11" customHeight="1">
      <c r="A10" s="406" t="s">
        <v>367</v>
      </c>
      <c r="B10" s="413">
        <f t="shared" ref="B10:C10" si="1">AVERAGE(B11:B18)</f>
        <v>31.091666666666669</v>
      </c>
      <c r="C10" s="413">
        <f t="shared" si="1"/>
        <v>26</v>
      </c>
      <c r="D10" s="634">
        <f>AVERAGE(D11:D12)</f>
        <v>52</v>
      </c>
      <c r="E10" s="386"/>
      <c r="F10" s="38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</row>
    <row r="11" spans="1:26" ht="11" customHeight="1">
      <c r="A11" s="415" t="s">
        <v>369</v>
      </c>
      <c r="B11" s="414">
        <v>10</v>
      </c>
      <c r="C11" s="414" t="s">
        <v>351</v>
      </c>
      <c r="D11" s="635" t="s">
        <v>351</v>
      </c>
      <c r="E11" s="386"/>
      <c r="F11" s="38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6"/>
      <c r="Y11" s="386"/>
      <c r="Z11" s="386"/>
    </row>
    <row r="12" spans="1:26" ht="11" customHeight="1">
      <c r="A12" s="415" t="s">
        <v>370</v>
      </c>
      <c r="B12" s="414">
        <v>59</v>
      </c>
      <c r="C12" s="414" t="s">
        <v>351</v>
      </c>
      <c r="D12" s="635">
        <v>52</v>
      </c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</row>
    <row r="13" spans="1:26" ht="11" customHeight="1">
      <c r="A13" s="421" t="s">
        <v>65</v>
      </c>
      <c r="B13" s="413">
        <f>AVERAGE(B14)</f>
        <v>40.200000000000003</v>
      </c>
      <c r="C13" s="413" t="s">
        <v>4</v>
      </c>
      <c r="D13" s="413">
        <f>AVERAGE(D14)</f>
        <v>41</v>
      </c>
      <c r="E13" s="386"/>
      <c r="F13" s="38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</row>
    <row r="14" spans="1:26" ht="11" customHeight="1">
      <c r="A14" s="408" t="s">
        <v>550</v>
      </c>
      <c r="B14" s="414">
        <v>40.200000000000003</v>
      </c>
      <c r="C14" s="414" t="s">
        <v>351</v>
      </c>
      <c r="D14" s="414">
        <v>41</v>
      </c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</row>
    <row r="15" spans="1:26" ht="11" customHeight="1">
      <c r="A15" s="421" t="s">
        <v>2</v>
      </c>
      <c r="B15" s="413">
        <f t="shared" ref="B15:D15" si="2">AVERAGE(B16:B18)</f>
        <v>24.833333333333332</v>
      </c>
      <c r="C15" s="413">
        <f t="shared" si="2"/>
        <v>26</v>
      </c>
      <c r="D15" s="413">
        <f t="shared" si="2"/>
        <v>22</v>
      </c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</row>
    <row r="16" spans="1:26" ht="11" customHeight="1">
      <c r="A16" s="408" t="s">
        <v>5</v>
      </c>
      <c r="B16" s="414">
        <v>29.5</v>
      </c>
      <c r="C16" s="414">
        <v>29</v>
      </c>
      <c r="D16" s="414">
        <v>22</v>
      </c>
      <c r="E16" s="386"/>
      <c r="F16" s="38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</row>
    <row r="17" spans="1:26" ht="11" customHeight="1">
      <c r="A17" s="408" t="s">
        <v>347</v>
      </c>
      <c r="B17" s="414">
        <v>21.5</v>
      </c>
      <c r="C17" s="414" t="s">
        <v>351</v>
      </c>
      <c r="D17" s="414" t="s">
        <v>351</v>
      </c>
      <c r="E17" s="386"/>
      <c r="F17" s="38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</row>
    <row r="18" spans="1:26" ht="11" customHeight="1">
      <c r="A18" s="408" t="s">
        <v>66</v>
      </c>
      <c r="B18" s="414">
        <v>23.5</v>
      </c>
      <c r="C18" s="414">
        <v>23</v>
      </c>
      <c r="D18" s="414" t="s">
        <v>351</v>
      </c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</row>
    <row r="19" spans="1:26" ht="11" customHeight="1">
      <c r="A19" s="421" t="s">
        <v>6</v>
      </c>
      <c r="B19" s="413">
        <f t="shared" ref="B19:D19" si="3">AVERAGE(B20:B24)</f>
        <v>31.664999999999999</v>
      </c>
      <c r="C19" s="413">
        <f t="shared" si="3"/>
        <v>37.33</v>
      </c>
      <c r="D19" s="413">
        <f t="shared" si="3"/>
        <v>38.25</v>
      </c>
      <c r="E19" s="386"/>
      <c r="F19" s="38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</row>
    <row r="20" spans="1:26" ht="11" customHeight="1">
      <c r="A20" s="408" t="s">
        <v>9</v>
      </c>
      <c r="B20" s="414" t="s">
        <v>351</v>
      </c>
      <c r="C20" s="414" t="s">
        <v>351</v>
      </c>
      <c r="D20" s="414">
        <v>28.5</v>
      </c>
      <c r="E20" s="386"/>
      <c r="F20" s="38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</row>
    <row r="21" spans="1:26" ht="11" customHeight="1">
      <c r="A21" s="408" t="s">
        <v>398</v>
      </c>
      <c r="B21" s="414" t="s">
        <v>351</v>
      </c>
      <c r="C21" s="414" t="s">
        <v>351</v>
      </c>
      <c r="D21" s="414">
        <v>36.25</v>
      </c>
      <c r="E21" s="386"/>
      <c r="F21" s="38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</row>
    <row r="22" spans="1:26" ht="11" customHeight="1">
      <c r="A22" s="408" t="s">
        <v>343</v>
      </c>
      <c r="B22" s="414">
        <v>28.33</v>
      </c>
      <c r="C22" s="414" t="s">
        <v>351</v>
      </c>
      <c r="D22" s="414" t="s">
        <v>351</v>
      </c>
      <c r="E22" s="386"/>
      <c r="F22" s="386"/>
      <c r="G22" s="386"/>
      <c r="H22" s="386"/>
      <c r="I22" s="386"/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386"/>
      <c r="Z22" s="386"/>
    </row>
    <row r="23" spans="1:26" ht="11" customHeight="1">
      <c r="A23" s="408" t="s">
        <v>459</v>
      </c>
      <c r="B23" s="414" t="s">
        <v>351</v>
      </c>
      <c r="C23" s="414">
        <v>37.33</v>
      </c>
      <c r="D23" s="414" t="s">
        <v>351</v>
      </c>
      <c r="E23" s="386"/>
      <c r="F23" s="38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</row>
    <row r="24" spans="1:26" ht="11" customHeight="1">
      <c r="A24" s="408" t="s">
        <v>10</v>
      </c>
      <c r="B24" s="414">
        <v>35</v>
      </c>
      <c r="C24" s="414" t="s">
        <v>351</v>
      </c>
      <c r="D24" s="414">
        <v>50</v>
      </c>
      <c r="E24" s="386"/>
      <c r="F24" s="38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</row>
    <row r="25" spans="1:26" ht="11" customHeight="1">
      <c r="A25" s="416" t="s">
        <v>13</v>
      </c>
      <c r="B25" s="413">
        <f>AVERAGE(B26:B29)</f>
        <v>29.166666666666668</v>
      </c>
      <c r="C25" s="413" t="s">
        <v>4</v>
      </c>
      <c r="D25" s="634">
        <f>AVERAGE(D26:D29)</f>
        <v>36.5</v>
      </c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</row>
    <row r="26" spans="1:26" ht="11" customHeight="1">
      <c r="A26" s="410" t="s">
        <v>476</v>
      </c>
      <c r="B26" s="414">
        <v>21.5</v>
      </c>
      <c r="C26" s="414" t="s">
        <v>351</v>
      </c>
      <c r="D26" s="635" t="s">
        <v>351</v>
      </c>
      <c r="E26" s="386"/>
      <c r="F26" s="38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</row>
    <row r="27" spans="1:26" ht="11" customHeight="1">
      <c r="A27" s="410" t="s">
        <v>165</v>
      </c>
      <c r="B27" s="414" t="s">
        <v>377</v>
      </c>
      <c r="C27" s="414" t="s">
        <v>351</v>
      </c>
      <c r="D27" s="635">
        <v>36.5</v>
      </c>
      <c r="E27" s="386"/>
      <c r="F27" s="386"/>
      <c r="G27" s="386"/>
      <c r="H27" s="386"/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</row>
    <row r="28" spans="1:26" ht="11" customHeight="1">
      <c r="A28" s="410" t="s">
        <v>95</v>
      </c>
      <c r="B28" s="414">
        <v>26</v>
      </c>
      <c r="C28" s="414" t="s">
        <v>351</v>
      </c>
      <c r="D28" s="414" t="s">
        <v>351</v>
      </c>
      <c r="E28" s="386"/>
      <c r="F28" s="38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</row>
    <row r="29" spans="1:26" ht="11" customHeight="1">
      <c r="A29" s="410" t="s">
        <v>58</v>
      </c>
      <c r="B29" s="414">
        <v>40</v>
      </c>
      <c r="C29" s="414" t="s">
        <v>351</v>
      </c>
      <c r="D29" s="414" t="s">
        <v>351</v>
      </c>
      <c r="E29" s="386"/>
      <c r="F29" s="38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</row>
    <row r="30" spans="1:26" ht="11" customHeight="1">
      <c r="A30" s="411" t="s">
        <v>14</v>
      </c>
      <c r="B30" s="413">
        <f>AVERAGE(B31:B33)</f>
        <v>43.166666666666664</v>
      </c>
      <c r="C30" s="413" t="s">
        <v>4</v>
      </c>
      <c r="D30" s="413">
        <f>AVERAGE(D31:D33)</f>
        <v>40</v>
      </c>
      <c r="E30" s="386"/>
      <c r="F30" s="38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</row>
    <row r="31" spans="1:26" ht="11" customHeight="1">
      <c r="A31" s="410" t="s">
        <v>166</v>
      </c>
      <c r="B31" s="414">
        <v>33.5</v>
      </c>
      <c r="C31" s="414" t="s">
        <v>351</v>
      </c>
      <c r="D31" s="414" t="s">
        <v>351</v>
      </c>
      <c r="E31" s="386"/>
      <c r="F31" s="38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</row>
    <row r="32" spans="1:26" ht="11" customHeight="1">
      <c r="A32" s="415" t="s">
        <v>402</v>
      </c>
      <c r="B32" s="414">
        <v>41</v>
      </c>
      <c r="C32" s="414" t="s">
        <v>351</v>
      </c>
      <c r="D32" s="414" t="s">
        <v>351</v>
      </c>
      <c r="E32" s="386"/>
      <c r="F32" s="386"/>
      <c r="G32" s="386"/>
      <c r="H32" s="386"/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386"/>
      <c r="Z32" s="386"/>
    </row>
    <row r="33" spans="1:26" ht="11" customHeight="1">
      <c r="A33" s="415" t="s">
        <v>15</v>
      </c>
      <c r="B33" s="414">
        <v>55</v>
      </c>
      <c r="C33" s="414" t="s">
        <v>351</v>
      </c>
      <c r="D33" s="414">
        <v>40</v>
      </c>
      <c r="E33" s="386"/>
      <c r="F33" s="386"/>
      <c r="G33" s="386"/>
      <c r="H33" s="386"/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</row>
    <row r="34" spans="1:26" ht="11" customHeight="1">
      <c r="A34" s="416" t="s">
        <v>16</v>
      </c>
      <c r="B34" s="413">
        <f>AVERAGE(B35:B41)</f>
        <v>26</v>
      </c>
      <c r="C34" s="413">
        <f>AVERAGE(C35:C41)</f>
        <v>30.0825</v>
      </c>
      <c r="D34" s="413">
        <f>AVERAGE(D35:D41)</f>
        <v>28.666666666666668</v>
      </c>
      <c r="E34" s="386"/>
      <c r="F34" s="386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</row>
    <row r="35" spans="1:26" ht="11" customHeight="1">
      <c r="A35" s="410" t="s">
        <v>22</v>
      </c>
      <c r="B35" s="414" t="s">
        <v>377</v>
      </c>
      <c r="C35" s="414">
        <v>34</v>
      </c>
      <c r="D35" s="414">
        <v>44.5</v>
      </c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</row>
    <row r="36" spans="1:26" ht="11" customHeight="1">
      <c r="A36" s="410" t="s">
        <v>17</v>
      </c>
      <c r="B36" s="414">
        <v>30</v>
      </c>
      <c r="C36" s="414">
        <v>28</v>
      </c>
      <c r="D36" s="414">
        <v>30</v>
      </c>
      <c r="E36" s="386"/>
      <c r="F36" s="386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</row>
    <row r="37" spans="1:26" ht="11" customHeight="1">
      <c r="A37" s="410" t="s">
        <v>19</v>
      </c>
      <c r="B37" s="414" t="s">
        <v>351</v>
      </c>
      <c r="C37" s="414">
        <v>33.33</v>
      </c>
      <c r="D37" s="414">
        <v>26</v>
      </c>
      <c r="E37" s="386"/>
      <c r="F37" s="386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</row>
    <row r="38" spans="1:26" ht="11" customHeight="1">
      <c r="A38" s="410" t="s">
        <v>18</v>
      </c>
      <c r="B38" s="414" t="s">
        <v>351</v>
      </c>
      <c r="C38" s="414" t="s">
        <v>351</v>
      </c>
      <c r="D38" s="414">
        <v>25</v>
      </c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</row>
    <row r="39" spans="1:26" ht="11" customHeight="1">
      <c r="A39" s="410" t="s">
        <v>52</v>
      </c>
      <c r="B39" s="414" t="s">
        <v>351</v>
      </c>
      <c r="C39" s="414" t="s">
        <v>351</v>
      </c>
      <c r="D39" s="414">
        <v>20</v>
      </c>
      <c r="E39" s="386"/>
      <c r="F39" s="386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</row>
    <row r="40" spans="1:26" ht="11" customHeight="1">
      <c r="A40" s="410" t="s">
        <v>67</v>
      </c>
      <c r="B40" s="414" t="s">
        <v>351</v>
      </c>
      <c r="C40" s="414">
        <v>25</v>
      </c>
      <c r="D40" s="414">
        <v>26.5</v>
      </c>
      <c r="E40" s="386"/>
      <c r="F40" s="386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</row>
    <row r="41" spans="1:26" ht="11" customHeight="1">
      <c r="A41" s="410" t="s">
        <v>21</v>
      </c>
      <c r="B41" s="414">
        <v>22</v>
      </c>
      <c r="C41" s="414" t="s">
        <v>351</v>
      </c>
      <c r="D41" s="414" t="s">
        <v>351</v>
      </c>
      <c r="E41" s="386"/>
      <c r="F41" s="386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</row>
    <row r="42" spans="1:26" ht="11" customHeight="1">
      <c r="A42" s="411" t="s">
        <v>68</v>
      </c>
      <c r="B42" s="413" t="s">
        <v>4</v>
      </c>
      <c r="C42" s="407" t="s">
        <v>4</v>
      </c>
      <c r="D42" s="413">
        <f>AVERAGE(D43)</f>
        <v>25</v>
      </c>
      <c r="E42" s="386"/>
      <c r="F42" s="386"/>
      <c r="G42" s="386"/>
      <c r="H42" s="386"/>
      <c r="I42" s="386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386"/>
      <c r="Z42" s="386"/>
    </row>
    <row r="43" spans="1:26" ht="11" customHeight="1">
      <c r="A43" s="410" t="s">
        <v>419</v>
      </c>
      <c r="B43" s="409" t="s">
        <v>351</v>
      </c>
      <c r="C43" s="409" t="s">
        <v>351</v>
      </c>
      <c r="D43" s="414">
        <v>25</v>
      </c>
      <c r="E43" s="386"/>
      <c r="F43" s="386"/>
      <c r="G43" s="386"/>
      <c r="H43" s="386"/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386"/>
      <c r="Z43" s="386"/>
    </row>
    <row r="44" spans="1:26" ht="11" customHeight="1">
      <c r="A44" s="411" t="s">
        <v>63</v>
      </c>
      <c r="B44" s="413">
        <f t="shared" ref="B44:D44" si="4">AVERAGE(B45)</f>
        <v>25</v>
      </c>
      <c r="C44" s="413">
        <f t="shared" si="4"/>
        <v>25</v>
      </c>
      <c r="D44" s="413">
        <f t="shared" si="4"/>
        <v>20.67</v>
      </c>
      <c r="E44" s="386"/>
      <c r="F44" s="386"/>
      <c r="G44" s="386"/>
      <c r="H44" s="386"/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386"/>
      <c r="Z44" s="386"/>
    </row>
    <row r="45" spans="1:26" ht="11" customHeight="1">
      <c r="A45" s="410" t="s">
        <v>64</v>
      </c>
      <c r="B45" s="414">
        <v>25</v>
      </c>
      <c r="C45" s="414">
        <v>25</v>
      </c>
      <c r="D45" s="414">
        <v>20.67</v>
      </c>
      <c r="E45" s="386"/>
      <c r="F45" s="386"/>
      <c r="G45" s="386"/>
      <c r="H45" s="386"/>
      <c r="I45" s="386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</row>
    <row r="46" spans="1:26" ht="11" customHeight="1">
      <c r="A46" s="411" t="s">
        <v>31</v>
      </c>
      <c r="B46" s="413" t="s">
        <v>4</v>
      </c>
      <c r="C46" s="413">
        <f t="shared" ref="C46:D46" si="5">AVERAGE(C47:C48)</f>
        <v>30.75</v>
      </c>
      <c r="D46" s="413">
        <f t="shared" si="5"/>
        <v>40</v>
      </c>
      <c r="E46" s="386"/>
      <c r="F46" s="386"/>
      <c r="G46" s="386"/>
      <c r="H46" s="386"/>
      <c r="I46" s="38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386"/>
      <c r="Z46" s="386"/>
    </row>
    <row r="47" spans="1:26" ht="11" customHeight="1">
      <c r="A47" s="410" t="s">
        <v>33</v>
      </c>
      <c r="B47" s="414" t="s">
        <v>351</v>
      </c>
      <c r="C47" s="414">
        <v>30.75</v>
      </c>
      <c r="D47" s="409" t="s">
        <v>351</v>
      </c>
      <c r="E47" s="386"/>
      <c r="F47" s="386"/>
      <c r="G47" s="386"/>
      <c r="H47" s="386"/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</row>
    <row r="48" spans="1:26" ht="11" customHeight="1">
      <c r="A48" s="410" t="s">
        <v>78</v>
      </c>
      <c r="B48" s="409" t="s">
        <v>351</v>
      </c>
      <c r="C48" s="409" t="s">
        <v>351</v>
      </c>
      <c r="D48" s="414">
        <v>40</v>
      </c>
      <c r="E48" s="386"/>
      <c r="F48" s="386"/>
      <c r="G48" s="386"/>
      <c r="H48" s="386"/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386"/>
      <c r="Z48" s="386"/>
    </row>
    <row r="49" spans="1:26" ht="11" customHeight="1">
      <c r="A49" s="411" t="s">
        <v>34</v>
      </c>
      <c r="B49" s="413">
        <f>AVERAGE(B50)</f>
        <v>45</v>
      </c>
      <c r="C49" s="413" t="s">
        <v>4</v>
      </c>
      <c r="D49" s="413" t="s">
        <v>4</v>
      </c>
      <c r="E49" s="386"/>
      <c r="F49" s="386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</row>
    <row r="50" spans="1:26" ht="11" customHeight="1">
      <c r="A50" s="410" t="s">
        <v>35</v>
      </c>
      <c r="B50" s="414">
        <v>45</v>
      </c>
      <c r="C50" s="414" t="s">
        <v>351</v>
      </c>
      <c r="D50" s="414" t="s">
        <v>351</v>
      </c>
      <c r="E50" s="386"/>
      <c r="F50" s="386"/>
      <c r="G50" s="386"/>
      <c r="H50" s="386"/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</row>
    <row r="51" spans="1:26" ht="11" customHeight="1">
      <c r="A51" s="411" t="s">
        <v>171</v>
      </c>
      <c r="B51" s="413">
        <f>AVERAGE(B52)</f>
        <v>20</v>
      </c>
      <c r="C51" s="413" t="s">
        <v>4</v>
      </c>
      <c r="D51" s="413" t="s">
        <v>4</v>
      </c>
      <c r="E51" s="386"/>
      <c r="F51" s="386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</row>
    <row r="52" spans="1:26" ht="11" customHeight="1">
      <c r="A52" s="410" t="s">
        <v>172</v>
      </c>
      <c r="B52" s="414">
        <v>20</v>
      </c>
      <c r="C52" s="414" t="s">
        <v>351</v>
      </c>
      <c r="D52" s="414" t="s">
        <v>351</v>
      </c>
      <c r="E52" s="386"/>
      <c r="F52" s="386"/>
      <c r="G52" s="386"/>
      <c r="H52" s="386"/>
      <c r="I52" s="386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</row>
    <row r="53" spans="1:26" ht="11" customHeight="1">
      <c r="A53" s="411" t="s">
        <v>63</v>
      </c>
      <c r="B53" s="413">
        <f>AVERAGE(B54)</f>
        <v>38</v>
      </c>
      <c r="C53" s="413" t="s">
        <v>4</v>
      </c>
      <c r="D53" s="413">
        <f>AVERAGE(D54)</f>
        <v>36</v>
      </c>
      <c r="E53" s="386"/>
      <c r="F53" s="386"/>
      <c r="G53" s="386"/>
      <c r="H53" s="386"/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</row>
    <row r="54" spans="1:26" ht="11" customHeight="1">
      <c r="A54" s="410" t="s">
        <v>460</v>
      </c>
      <c r="B54" s="414">
        <v>38</v>
      </c>
      <c r="C54" s="414" t="s">
        <v>351</v>
      </c>
      <c r="D54" s="414">
        <v>36</v>
      </c>
      <c r="E54" s="386"/>
      <c r="F54" s="386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</row>
    <row r="55" spans="1:26" ht="11" customHeight="1">
      <c r="A55" s="411" t="s">
        <v>70</v>
      </c>
      <c r="B55" s="413">
        <f>AVERAGE(B56)</f>
        <v>46</v>
      </c>
      <c r="C55" s="413" t="s">
        <v>4</v>
      </c>
      <c r="D55" s="413">
        <f>AVERAGE(D56)</f>
        <v>53.5</v>
      </c>
      <c r="E55" s="386"/>
      <c r="F55" s="386"/>
      <c r="G55" s="386"/>
      <c r="H55" s="386"/>
      <c r="I55" s="386"/>
      <c r="J55" s="386"/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</row>
    <row r="56" spans="1:26" ht="11" customHeight="1">
      <c r="A56" s="410" t="s">
        <v>462</v>
      </c>
      <c r="B56" s="414">
        <v>46</v>
      </c>
      <c r="C56" s="414"/>
      <c r="D56" s="414">
        <v>53.5</v>
      </c>
      <c r="E56" s="386"/>
      <c r="F56" s="386"/>
      <c r="G56" s="386"/>
      <c r="H56" s="386"/>
      <c r="I56" s="386"/>
      <c r="J56" s="386"/>
      <c r="K56" s="386"/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386"/>
      <c r="Z56" s="386"/>
    </row>
    <row r="57" spans="1:26" ht="11" customHeight="1">
      <c r="A57" s="411" t="s">
        <v>59</v>
      </c>
      <c r="B57" s="413">
        <f t="shared" ref="B57:D57" si="6">AVERAGE(B58:B59)</f>
        <v>14.67</v>
      </c>
      <c r="C57" s="413">
        <f t="shared" si="6"/>
        <v>30</v>
      </c>
      <c r="D57" s="413">
        <f t="shared" si="6"/>
        <v>50</v>
      </c>
      <c r="E57" s="386"/>
      <c r="F57" s="386"/>
      <c r="G57" s="386"/>
      <c r="H57" s="386"/>
      <c r="I57" s="386"/>
      <c r="J57" s="386"/>
      <c r="K57" s="386"/>
      <c r="L57" s="386"/>
      <c r="M57" s="386"/>
      <c r="N57" s="386"/>
      <c r="O57" s="386"/>
      <c r="P57" s="386"/>
      <c r="Q57" s="386"/>
      <c r="R57" s="386"/>
      <c r="S57" s="386"/>
      <c r="T57" s="386"/>
      <c r="U57" s="386"/>
      <c r="V57" s="386"/>
      <c r="W57" s="386"/>
      <c r="X57" s="386"/>
      <c r="Y57" s="386"/>
      <c r="Z57" s="386"/>
    </row>
    <row r="58" spans="1:26" ht="11" customHeight="1">
      <c r="A58" s="410" t="s">
        <v>61</v>
      </c>
      <c r="B58" s="414" t="s">
        <v>351</v>
      </c>
      <c r="C58" s="414">
        <v>30</v>
      </c>
      <c r="D58" s="414">
        <v>50</v>
      </c>
      <c r="E58" s="386"/>
      <c r="F58" s="386"/>
      <c r="G58" s="386"/>
      <c r="H58" s="386"/>
      <c r="I58" s="386"/>
      <c r="J58" s="386"/>
      <c r="K58" s="386"/>
      <c r="L58" s="386"/>
      <c r="M58" s="386"/>
      <c r="N58" s="386"/>
      <c r="O58" s="386"/>
      <c r="P58" s="386"/>
      <c r="Q58" s="386"/>
      <c r="R58" s="386"/>
      <c r="S58" s="386"/>
      <c r="T58" s="386"/>
      <c r="U58" s="386"/>
      <c r="V58" s="386"/>
      <c r="W58" s="386"/>
      <c r="X58" s="386"/>
      <c r="Y58" s="386"/>
      <c r="Z58" s="386"/>
    </row>
    <row r="59" spans="1:26" ht="11" customHeight="1">
      <c r="A59" s="412" t="s">
        <v>60</v>
      </c>
      <c r="B59" s="422">
        <v>14.67</v>
      </c>
      <c r="C59" s="422" t="s">
        <v>351</v>
      </c>
      <c r="D59" s="422" t="s">
        <v>351</v>
      </c>
      <c r="E59" s="386"/>
      <c r="F59" s="386"/>
      <c r="G59" s="386"/>
      <c r="H59" s="386"/>
      <c r="I59" s="386"/>
      <c r="J59" s="386"/>
      <c r="K59" s="386"/>
      <c r="L59" s="386"/>
      <c r="M59" s="386"/>
      <c r="N59" s="386"/>
      <c r="O59" s="386"/>
      <c r="P59" s="386"/>
      <c r="Q59" s="386"/>
      <c r="R59" s="386"/>
      <c r="S59" s="386"/>
      <c r="T59" s="386"/>
      <c r="U59" s="386"/>
      <c r="V59" s="386"/>
      <c r="W59" s="386"/>
      <c r="X59" s="386"/>
      <c r="Y59" s="386"/>
      <c r="Z59" s="386"/>
    </row>
    <row r="60" spans="1:26" ht="9" customHeight="1">
      <c r="A60" s="429" t="s">
        <v>73</v>
      </c>
      <c r="B60" s="386"/>
      <c r="C60" s="386"/>
      <c r="D60" s="386"/>
      <c r="E60" s="386"/>
      <c r="F60" s="386"/>
      <c r="G60" s="386"/>
      <c r="H60" s="386"/>
      <c r="I60" s="386"/>
      <c r="J60" s="386"/>
      <c r="K60" s="386"/>
      <c r="L60" s="386"/>
      <c r="M60" s="386"/>
      <c r="N60" s="386"/>
      <c r="O60" s="386"/>
      <c r="P60" s="386"/>
      <c r="Q60" s="386"/>
      <c r="R60" s="386"/>
      <c r="S60" s="386"/>
      <c r="T60" s="386"/>
      <c r="U60" s="386"/>
      <c r="V60" s="386"/>
      <c r="W60" s="386"/>
      <c r="X60" s="386"/>
      <c r="Y60" s="386"/>
      <c r="Z60" s="386"/>
    </row>
    <row r="61" spans="1:26" ht="9" customHeight="1">
      <c r="A61" s="429" t="s">
        <v>55</v>
      </c>
      <c r="B61" s="386"/>
      <c r="C61" s="386"/>
      <c r="D61" s="386"/>
      <c r="E61" s="386"/>
      <c r="F61" s="38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6"/>
      <c r="W61" s="386"/>
      <c r="X61" s="386"/>
      <c r="Y61" s="386"/>
      <c r="Z61" s="386"/>
    </row>
    <row r="62" spans="1:26" ht="9" customHeight="1">
      <c r="A62" s="430" t="s">
        <v>56</v>
      </c>
      <c r="B62" s="386"/>
      <c r="C62" s="386"/>
      <c r="D62" s="386"/>
      <c r="E62" s="386"/>
      <c r="F62" s="386"/>
      <c r="G62" s="386"/>
      <c r="H62" s="386"/>
      <c r="I62" s="386"/>
      <c r="J62" s="386"/>
      <c r="K62" s="386"/>
      <c r="L62" s="386"/>
      <c r="M62" s="386"/>
      <c r="N62" s="386"/>
      <c r="O62" s="386"/>
      <c r="P62" s="386"/>
      <c r="Q62" s="386"/>
      <c r="R62" s="386"/>
      <c r="S62" s="386"/>
      <c r="T62" s="386"/>
      <c r="U62" s="386"/>
      <c r="V62" s="386"/>
      <c r="W62" s="386"/>
      <c r="X62" s="386"/>
      <c r="Y62" s="386"/>
      <c r="Z62" s="386"/>
    </row>
    <row r="63" spans="1:26" ht="15.75" customHeight="1">
      <c r="A63" s="386"/>
      <c r="B63" s="386"/>
      <c r="C63" s="386"/>
      <c r="D63" s="386"/>
      <c r="E63" s="386"/>
      <c r="F63" s="386"/>
      <c r="G63" s="386"/>
      <c r="H63" s="386"/>
      <c r="I63" s="386"/>
      <c r="J63" s="386"/>
      <c r="K63" s="386"/>
      <c r="L63" s="386"/>
      <c r="M63" s="386"/>
      <c r="N63" s="386"/>
      <c r="O63" s="386"/>
      <c r="P63" s="386"/>
      <c r="Q63" s="386"/>
      <c r="R63" s="386"/>
      <c r="S63" s="386"/>
      <c r="T63" s="386"/>
      <c r="U63" s="386"/>
      <c r="V63" s="386"/>
      <c r="W63" s="386"/>
      <c r="X63" s="386"/>
      <c r="Y63" s="386"/>
      <c r="Z63" s="386"/>
    </row>
    <row r="64" spans="1:26" ht="15.75" customHeight="1">
      <c r="A64" s="386"/>
      <c r="B64" s="386"/>
      <c r="C64" s="386"/>
      <c r="D64" s="386"/>
      <c r="E64" s="386"/>
      <c r="F64" s="386"/>
      <c r="G64" s="386"/>
      <c r="H64" s="386"/>
      <c r="I64" s="386"/>
      <c r="J64" s="386"/>
      <c r="K64" s="386"/>
      <c r="L64" s="386"/>
      <c r="M64" s="386"/>
      <c r="N64" s="386"/>
      <c r="O64" s="386"/>
      <c r="P64" s="386"/>
      <c r="Q64" s="386"/>
      <c r="R64" s="386"/>
      <c r="S64" s="386"/>
      <c r="T64" s="386"/>
      <c r="U64" s="386"/>
      <c r="V64" s="386"/>
      <c r="W64" s="386"/>
      <c r="X64" s="386"/>
      <c r="Y64" s="386"/>
      <c r="Z64" s="386"/>
    </row>
    <row r="65" spans="1:26" ht="15.75" customHeight="1">
      <c r="A65" s="386"/>
      <c r="B65" s="386"/>
      <c r="C65" s="386"/>
      <c r="D65" s="386"/>
      <c r="E65" s="386"/>
      <c r="F65" s="386"/>
      <c r="G65" s="386"/>
      <c r="H65" s="386"/>
      <c r="I65" s="386"/>
      <c r="J65" s="386"/>
      <c r="K65" s="386"/>
      <c r="L65" s="386"/>
      <c r="M65" s="386"/>
      <c r="N65" s="386"/>
      <c r="O65" s="386"/>
      <c r="P65" s="386"/>
      <c r="Q65" s="386"/>
      <c r="R65" s="386"/>
      <c r="S65" s="386"/>
      <c r="T65" s="386"/>
      <c r="U65" s="386"/>
      <c r="V65" s="386"/>
      <c r="W65" s="386"/>
      <c r="X65" s="386"/>
      <c r="Y65" s="386"/>
      <c r="Z65" s="386"/>
    </row>
    <row r="66" spans="1:26" ht="15.75" customHeight="1">
      <c r="A66" s="386"/>
      <c r="B66" s="386"/>
      <c r="C66" s="386"/>
      <c r="D66" s="386"/>
      <c r="E66" s="386"/>
      <c r="F66" s="386"/>
      <c r="G66" s="386"/>
      <c r="H66" s="386"/>
      <c r="I66" s="386"/>
      <c r="J66" s="386"/>
      <c r="K66" s="386"/>
      <c r="L66" s="386"/>
      <c r="M66" s="386"/>
      <c r="N66" s="386"/>
      <c r="O66" s="386"/>
      <c r="P66" s="386"/>
      <c r="Q66" s="386"/>
      <c r="R66" s="386"/>
      <c r="S66" s="386"/>
      <c r="T66" s="386"/>
      <c r="U66" s="386"/>
      <c r="V66" s="386"/>
      <c r="W66" s="386"/>
      <c r="X66" s="386"/>
      <c r="Y66" s="386"/>
      <c r="Z66" s="386"/>
    </row>
    <row r="67" spans="1:26" ht="15.75" customHeight="1">
      <c r="A67" s="386"/>
      <c r="B67" s="386"/>
      <c r="C67" s="386"/>
      <c r="D67" s="386"/>
      <c r="E67" s="386"/>
      <c r="F67" s="386"/>
      <c r="G67" s="386"/>
      <c r="H67" s="386"/>
      <c r="I67" s="386"/>
      <c r="J67" s="386"/>
      <c r="K67" s="386"/>
      <c r="L67" s="386"/>
      <c r="M67" s="386"/>
      <c r="N67" s="386"/>
      <c r="O67" s="386"/>
      <c r="P67" s="386"/>
      <c r="Q67" s="386"/>
      <c r="R67" s="386"/>
      <c r="S67" s="386"/>
      <c r="T67" s="386"/>
      <c r="U67" s="386"/>
      <c r="V67" s="386"/>
      <c r="W67" s="386"/>
      <c r="X67" s="386"/>
      <c r="Y67" s="386"/>
      <c r="Z67" s="386"/>
    </row>
    <row r="68" spans="1:26" ht="15.75" customHeight="1">
      <c r="A68" s="386"/>
      <c r="B68" s="386"/>
      <c r="C68" s="386"/>
      <c r="D68" s="386"/>
      <c r="E68" s="386"/>
      <c r="F68" s="386"/>
      <c r="G68" s="386"/>
      <c r="H68" s="386"/>
      <c r="I68" s="386"/>
      <c r="J68" s="386"/>
      <c r="K68" s="386"/>
      <c r="L68" s="386"/>
      <c r="M68" s="386"/>
      <c r="N68" s="386"/>
      <c r="O68" s="386"/>
      <c r="P68" s="386"/>
      <c r="Q68" s="386"/>
      <c r="R68" s="386"/>
      <c r="S68" s="386"/>
      <c r="T68" s="386"/>
      <c r="U68" s="386"/>
      <c r="V68" s="386"/>
      <c r="W68" s="386"/>
      <c r="X68" s="386"/>
      <c r="Y68" s="386"/>
      <c r="Z68" s="386"/>
    </row>
    <row r="69" spans="1:26" ht="15.75" customHeight="1">
      <c r="A69" s="386"/>
      <c r="B69" s="386"/>
      <c r="C69" s="386"/>
      <c r="D69" s="386"/>
      <c r="E69" s="386"/>
      <c r="F69" s="386"/>
      <c r="G69" s="386"/>
      <c r="H69" s="386"/>
      <c r="I69" s="386"/>
      <c r="J69" s="386"/>
      <c r="K69" s="386"/>
      <c r="L69" s="386"/>
      <c r="M69" s="386"/>
      <c r="N69" s="386"/>
      <c r="O69" s="386"/>
      <c r="P69" s="386"/>
      <c r="Q69" s="386"/>
      <c r="R69" s="386"/>
      <c r="S69" s="386"/>
      <c r="T69" s="386"/>
      <c r="U69" s="386"/>
      <c r="V69" s="386"/>
      <c r="W69" s="386"/>
      <c r="X69" s="386"/>
      <c r="Y69" s="386"/>
      <c r="Z69" s="386"/>
    </row>
    <row r="70" spans="1:26" ht="15.75" customHeight="1">
      <c r="A70" s="386"/>
      <c r="B70" s="386"/>
      <c r="C70" s="386"/>
      <c r="D70" s="386"/>
      <c r="E70" s="386"/>
      <c r="F70" s="386"/>
      <c r="G70" s="386"/>
      <c r="H70" s="386"/>
      <c r="I70" s="386"/>
      <c r="J70" s="386"/>
      <c r="K70" s="386"/>
      <c r="L70" s="386"/>
      <c r="M70" s="386"/>
      <c r="N70" s="386"/>
      <c r="O70" s="386"/>
      <c r="P70" s="386"/>
      <c r="Q70" s="386"/>
      <c r="R70" s="386"/>
      <c r="S70" s="386"/>
      <c r="T70" s="386"/>
      <c r="U70" s="386"/>
      <c r="V70" s="386"/>
      <c r="W70" s="386"/>
      <c r="X70" s="386"/>
      <c r="Y70" s="386"/>
      <c r="Z70" s="386"/>
    </row>
    <row r="71" spans="1:26" ht="15.75" customHeight="1">
      <c r="A71" s="386"/>
      <c r="B71" s="386"/>
      <c r="C71" s="386"/>
      <c r="D71" s="386"/>
      <c r="E71" s="386"/>
      <c r="F71" s="386"/>
      <c r="G71" s="386"/>
      <c r="H71" s="386"/>
      <c r="I71" s="386"/>
      <c r="J71" s="386"/>
      <c r="K71" s="386"/>
      <c r="L71" s="386"/>
      <c r="M71" s="386"/>
      <c r="N71" s="386"/>
      <c r="O71" s="386"/>
      <c r="P71" s="386"/>
      <c r="Q71" s="386"/>
      <c r="R71" s="386"/>
      <c r="S71" s="386"/>
      <c r="T71" s="386"/>
      <c r="U71" s="386"/>
      <c r="V71" s="386"/>
      <c r="W71" s="386"/>
      <c r="X71" s="386"/>
      <c r="Y71" s="386"/>
      <c r="Z71" s="386"/>
    </row>
    <row r="72" spans="1:26" ht="15.75" customHeight="1">
      <c r="A72" s="386"/>
      <c r="B72" s="386"/>
      <c r="C72" s="386"/>
      <c r="D72" s="386"/>
      <c r="E72" s="386"/>
      <c r="F72" s="386"/>
      <c r="G72" s="386"/>
      <c r="H72" s="386"/>
      <c r="I72" s="386"/>
      <c r="J72" s="386"/>
      <c r="K72" s="386"/>
      <c r="L72" s="386"/>
      <c r="M72" s="386"/>
      <c r="N72" s="386"/>
      <c r="O72" s="386"/>
      <c r="P72" s="386"/>
      <c r="Q72" s="386"/>
      <c r="R72" s="386"/>
      <c r="S72" s="386"/>
      <c r="T72" s="386"/>
      <c r="U72" s="386"/>
      <c r="V72" s="386"/>
      <c r="W72" s="386"/>
      <c r="X72" s="386"/>
      <c r="Y72" s="386"/>
      <c r="Z72" s="386"/>
    </row>
    <row r="73" spans="1:26" ht="15.75" customHeight="1">
      <c r="A73" s="386"/>
      <c r="B73" s="386"/>
      <c r="C73" s="386"/>
      <c r="D73" s="386"/>
      <c r="E73" s="386"/>
      <c r="F73" s="386"/>
      <c r="G73" s="386"/>
      <c r="H73" s="386"/>
      <c r="I73" s="386"/>
      <c r="J73" s="386"/>
      <c r="K73" s="386"/>
      <c r="L73" s="386"/>
      <c r="M73" s="386"/>
      <c r="N73" s="386"/>
      <c r="O73" s="386"/>
      <c r="P73" s="386"/>
      <c r="Q73" s="386"/>
      <c r="R73" s="386"/>
      <c r="S73" s="386"/>
      <c r="T73" s="386"/>
      <c r="U73" s="386"/>
      <c r="V73" s="386"/>
      <c r="W73" s="386"/>
      <c r="X73" s="386"/>
      <c r="Y73" s="386"/>
      <c r="Z73" s="386"/>
    </row>
    <row r="74" spans="1:26" ht="15.75" customHeight="1">
      <c r="A74" s="386"/>
      <c r="B74" s="386"/>
      <c r="C74" s="386"/>
      <c r="D74" s="386"/>
      <c r="E74" s="386"/>
      <c r="F74" s="386"/>
      <c r="G74" s="386"/>
      <c r="H74" s="386"/>
      <c r="I74" s="386"/>
      <c r="J74" s="386"/>
      <c r="K74" s="386"/>
      <c r="L74" s="386"/>
      <c r="M74" s="386"/>
      <c r="N74" s="386"/>
      <c r="O74" s="386"/>
      <c r="P74" s="386"/>
      <c r="Q74" s="386"/>
      <c r="R74" s="386"/>
      <c r="S74" s="386"/>
      <c r="T74" s="386"/>
      <c r="U74" s="386"/>
      <c r="V74" s="386"/>
      <c r="W74" s="386"/>
      <c r="X74" s="386"/>
      <c r="Y74" s="386"/>
      <c r="Z74" s="386"/>
    </row>
    <row r="75" spans="1:26" ht="15.75" customHeight="1">
      <c r="A75" s="386"/>
      <c r="B75" s="386"/>
      <c r="C75" s="386"/>
      <c r="D75" s="386"/>
      <c r="E75" s="386"/>
      <c r="F75" s="386"/>
      <c r="G75" s="386"/>
      <c r="H75" s="386"/>
      <c r="I75" s="386"/>
      <c r="J75" s="386"/>
      <c r="K75" s="386"/>
      <c r="L75" s="386"/>
      <c r="M75" s="386"/>
      <c r="N75" s="386"/>
      <c r="O75" s="386"/>
      <c r="P75" s="386"/>
      <c r="Q75" s="386"/>
      <c r="R75" s="386"/>
      <c r="S75" s="386"/>
      <c r="T75" s="386"/>
      <c r="U75" s="386"/>
      <c r="V75" s="386"/>
      <c r="W75" s="386"/>
      <c r="X75" s="386"/>
      <c r="Y75" s="386"/>
      <c r="Z75" s="386"/>
    </row>
    <row r="76" spans="1:26" ht="15.75" customHeight="1">
      <c r="A76" s="386"/>
      <c r="B76" s="386"/>
      <c r="C76" s="386"/>
      <c r="D76" s="386"/>
      <c r="E76" s="386"/>
      <c r="F76" s="386"/>
      <c r="G76" s="386"/>
      <c r="H76" s="386"/>
      <c r="I76" s="386"/>
      <c r="J76" s="386"/>
      <c r="K76" s="386"/>
      <c r="L76" s="386"/>
      <c r="M76" s="386"/>
      <c r="N76" s="386"/>
      <c r="O76" s="386"/>
      <c r="P76" s="386"/>
      <c r="Q76" s="386"/>
      <c r="R76" s="386"/>
      <c r="S76" s="386"/>
      <c r="T76" s="386"/>
      <c r="U76" s="386"/>
      <c r="V76" s="386"/>
      <c r="W76" s="386"/>
      <c r="X76" s="386"/>
      <c r="Y76" s="386"/>
      <c r="Z76" s="386"/>
    </row>
    <row r="77" spans="1:26" ht="15.75" customHeight="1">
      <c r="A77" s="386"/>
      <c r="B77" s="386"/>
      <c r="C77" s="386"/>
      <c r="D77" s="386"/>
      <c r="E77" s="386"/>
      <c r="F77" s="386"/>
      <c r="G77" s="386"/>
      <c r="H77" s="386"/>
      <c r="I77" s="386"/>
      <c r="J77" s="386"/>
      <c r="K77" s="386"/>
      <c r="L77" s="386"/>
      <c r="M77" s="386"/>
      <c r="N77" s="386"/>
      <c r="O77" s="386"/>
      <c r="P77" s="386"/>
      <c r="Q77" s="386"/>
      <c r="R77" s="386"/>
      <c r="S77" s="386"/>
      <c r="T77" s="386"/>
      <c r="U77" s="386"/>
      <c r="V77" s="386"/>
      <c r="W77" s="386"/>
      <c r="X77" s="386"/>
      <c r="Y77" s="386"/>
      <c r="Z77" s="386"/>
    </row>
    <row r="78" spans="1:26" ht="15.75" customHeight="1">
      <c r="A78" s="386"/>
      <c r="B78" s="386"/>
      <c r="C78" s="386"/>
      <c r="D78" s="386"/>
      <c r="E78" s="386"/>
      <c r="F78" s="386"/>
      <c r="G78" s="386"/>
      <c r="H78" s="386"/>
      <c r="I78" s="386"/>
      <c r="J78" s="386"/>
      <c r="K78" s="386"/>
      <c r="L78" s="386"/>
      <c r="M78" s="386"/>
      <c r="N78" s="386"/>
      <c r="O78" s="386"/>
      <c r="P78" s="386"/>
      <c r="Q78" s="386"/>
      <c r="R78" s="386"/>
      <c r="S78" s="386"/>
      <c r="T78" s="386"/>
      <c r="U78" s="386"/>
      <c r="V78" s="386"/>
      <c r="W78" s="386"/>
      <c r="X78" s="386"/>
      <c r="Y78" s="386"/>
      <c r="Z78" s="386"/>
    </row>
    <row r="79" spans="1:26" ht="15.75" customHeight="1">
      <c r="A79" s="386"/>
      <c r="B79" s="386"/>
      <c r="C79" s="386"/>
      <c r="D79" s="386"/>
      <c r="E79" s="386"/>
      <c r="F79" s="386"/>
      <c r="G79" s="386"/>
      <c r="H79" s="386"/>
      <c r="I79" s="386"/>
      <c r="J79" s="386"/>
      <c r="K79" s="386"/>
      <c r="L79" s="386"/>
      <c r="M79" s="386"/>
      <c r="N79" s="386"/>
      <c r="O79" s="386"/>
      <c r="P79" s="386"/>
      <c r="Q79" s="386"/>
      <c r="R79" s="386"/>
      <c r="S79" s="386"/>
      <c r="T79" s="386"/>
      <c r="U79" s="386"/>
      <c r="V79" s="386"/>
      <c r="W79" s="386"/>
      <c r="X79" s="386"/>
      <c r="Y79" s="386"/>
      <c r="Z79" s="386"/>
    </row>
    <row r="80" spans="1:26" ht="15.75" customHeight="1">
      <c r="A80" s="386"/>
      <c r="B80" s="386"/>
      <c r="C80" s="386"/>
      <c r="D80" s="386"/>
      <c r="E80" s="386"/>
      <c r="F80" s="386"/>
      <c r="G80" s="386"/>
      <c r="H80" s="386"/>
      <c r="I80" s="386"/>
      <c r="J80" s="386"/>
      <c r="K80" s="386"/>
      <c r="L80" s="386"/>
      <c r="M80" s="386"/>
      <c r="N80" s="386"/>
      <c r="O80" s="386"/>
      <c r="P80" s="386"/>
      <c r="Q80" s="386"/>
      <c r="R80" s="386"/>
      <c r="S80" s="386"/>
      <c r="T80" s="386"/>
      <c r="U80" s="386"/>
      <c r="V80" s="386"/>
      <c r="W80" s="386"/>
      <c r="X80" s="386"/>
      <c r="Y80" s="386"/>
      <c r="Z80" s="386"/>
    </row>
    <row r="81" spans="1:26" ht="15.75" customHeight="1">
      <c r="A81" s="386"/>
      <c r="B81" s="386"/>
      <c r="C81" s="386"/>
      <c r="D81" s="386"/>
      <c r="E81" s="386"/>
      <c r="F81" s="386"/>
      <c r="G81" s="386"/>
      <c r="H81" s="386"/>
      <c r="I81" s="386"/>
      <c r="J81" s="386"/>
      <c r="K81" s="386"/>
      <c r="L81" s="386"/>
      <c r="M81" s="386"/>
      <c r="N81" s="386"/>
      <c r="O81" s="386"/>
      <c r="P81" s="386"/>
      <c r="Q81" s="386"/>
      <c r="R81" s="386"/>
      <c r="S81" s="386"/>
      <c r="T81" s="386"/>
      <c r="U81" s="386"/>
      <c r="V81" s="386"/>
      <c r="W81" s="386"/>
      <c r="X81" s="386"/>
      <c r="Y81" s="386"/>
      <c r="Z81" s="386"/>
    </row>
    <row r="82" spans="1:26" ht="15.75" customHeight="1">
      <c r="A82" s="386"/>
      <c r="B82" s="386"/>
      <c r="C82" s="386"/>
      <c r="D82" s="386"/>
      <c r="E82" s="386"/>
      <c r="F82" s="386"/>
      <c r="G82" s="386"/>
      <c r="H82" s="386"/>
      <c r="I82" s="386"/>
      <c r="J82" s="386"/>
      <c r="K82" s="386"/>
      <c r="L82" s="386"/>
      <c r="M82" s="386"/>
      <c r="N82" s="386"/>
      <c r="O82" s="386"/>
      <c r="P82" s="386"/>
      <c r="Q82" s="386"/>
      <c r="R82" s="386"/>
      <c r="S82" s="386"/>
      <c r="T82" s="386"/>
      <c r="U82" s="386"/>
      <c r="V82" s="386"/>
      <c r="W82" s="386"/>
      <c r="X82" s="386"/>
      <c r="Y82" s="386"/>
      <c r="Z82" s="386"/>
    </row>
    <row r="83" spans="1:26" ht="15.75" customHeight="1">
      <c r="A83" s="386"/>
      <c r="B83" s="386"/>
      <c r="C83" s="386"/>
      <c r="D83" s="386"/>
      <c r="E83" s="386"/>
      <c r="F83" s="386"/>
      <c r="G83" s="386"/>
      <c r="H83" s="386"/>
      <c r="I83" s="386"/>
      <c r="J83" s="386"/>
      <c r="K83" s="386"/>
      <c r="L83" s="386"/>
      <c r="M83" s="386"/>
      <c r="N83" s="386"/>
      <c r="O83" s="386"/>
      <c r="P83" s="386"/>
      <c r="Q83" s="386"/>
      <c r="R83" s="386"/>
      <c r="S83" s="386"/>
      <c r="T83" s="386"/>
      <c r="U83" s="386"/>
      <c r="V83" s="386"/>
      <c r="W83" s="386"/>
      <c r="X83" s="386"/>
      <c r="Y83" s="386"/>
      <c r="Z83" s="386"/>
    </row>
    <row r="84" spans="1:26" ht="15.75" customHeight="1">
      <c r="A84" s="386"/>
      <c r="B84" s="386"/>
      <c r="C84" s="386"/>
      <c r="D84" s="386"/>
      <c r="E84" s="386"/>
      <c r="F84" s="386"/>
      <c r="G84" s="386"/>
      <c r="H84" s="386"/>
      <c r="I84" s="386"/>
      <c r="J84" s="386"/>
      <c r="K84" s="386"/>
      <c r="L84" s="386"/>
      <c r="M84" s="386"/>
      <c r="N84" s="386"/>
      <c r="O84" s="386"/>
      <c r="P84" s="386"/>
      <c r="Q84" s="386"/>
      <c r="R84" s="386"/>
      <c r="S84" s="386"/>
      <c r="T84" s="386"/>
      <c r="U84" s="386"/>
      <c r="V84" s="386"/>
      <c r="W84" s="386"/>
      <c r="X84" s="386"/>
      <c r="Y84" s="386"/>
      <c r="Z84" s="386"/>
    </row>
    <row r="85" spans="1:26" ht="15.75" customHeight="1">
      <c r="A85" s="386"/>
      <c r="B85" s="386"/>
      <c r="C85" s="386"/>
      <c r="D85" s="386"/>
      <c r="E85" s="386"/>
      <c r="F85" s="386"/>
      <c r="G85" s="386"/>
      <c r="H85" s="386"/>
      <c r="I85" s="386"/>
      <c r="J85" s="386"/>
      <c r="K85" s="386"/>
      <c r="L85" s="386"/>
      <c r="M85" s="386"/>
      <c r="N85" s="386"/>
      <c r="O85" s="386"/>
      <c r="P85" s="386"/>
      <c r="Q85" s="386"/>
      <c r="R85" s="386"/>
      <c r="S85" s="386"/>
      <c r="T85" s="386"/>
      <c r="U85" s="386"/>
      <c r="V85" s="386"/>
      <c r="W85" s="386"/>
      <c r="X85" s="386"/>
      <c r="Y85" s="386"/>
      <c r="Z85" s="386"/>
    </row>
    <row r="86" spans="1:26" ht="15.75" customHeight="1">
      <c r="A86" s="386"/>
      <c r="B86" s="386"/>
      <c r="C86" s="386"/>
      <c r="D86" s="386"/>
      <c r="E86" s="386"/>
      <c r="F86" s="386"/>
      <c r="G86" s="386"/>
      <c r="H86" s="386"/>
      <c r="I86" s="386"/>
      <c r="J86" s="386"/>
      <c r="K86" s="386"/>
      <c r="L86" s="386"/>
      <c r="M86" s="386"/>
      <c r="N86" s="386"/>
      <c r="O86" s="386"/>
      <c r="P86" s="386"/>
      <c r="Q86" s="386"/>
      <c r="R86" s="386"/>
      <c r="S86" s="386"/>
      <c r="T86" s="386"/>
      <c r="U86" s="386"/>
      <c r="V86" s="386"/>
      <c r="W86" s="386"/>
      <c r="X86" s="386"/>
      <c r="Y86" s="386"/>
      <c r="Z86" s="386"/>
    </row>
    <row r="87" spans="1:26" ht="15.75" customHeight="1">
      <c r="A87" s="386"/>
      <c r="B87" s="386"/>
      <c r="C87" s="386"/>
      <c r="D87" s="386"/>
      <c r="E87" s="386"/>
      <c r="F87" s="386"/>
      <c r="G87" s="386"/>
      <c r="H87" s="386"/>
      <c r="I87" s="386"/>
      <c r="J87" s="386"/>
      <c r="K87" s="386"/>
      <c r="L87" s="386"/>
      <c r="M87" s="386"/>
      <c r="N87" s="386"/>
      <c r="O87" s="386"/>
      <c r="P87" s="386"/>
      <c r="Q87" s="386"/>
      <c r="R87" s="386"/>
      <c r="S87" s="386"/>
      <c r="T87" s="386"/>
      <c r="U87" s="386"/>
      <c r="V87" s="386"/>
      <c r="W87" s="386"/>
      <c r="X87" s="386"/>
      <c r="Y87" s="386"/>
      <c r="Z87" s="386"/>
    </row>
    <row r="88" spans="1:26" ht="15.75" customHeight="1">
      <c r="A88" s="386"/>
      <c r="B88" s="386"/>
      <c r="C88" s="386"/>
      <c r="D88" s="386"/>
      <c r="E88" s="386"/>
      <c r="F88" s="386"/>
      <c r="G88" s="386"/>
      <c r="H88" s="386"/>
      <c r="I88" s="386"/>
      <c r="J88" s="386"/>
      <c r="K88" s="386"/>
      <c r="L88" s="386"/>
      <c r="M88" s="386"/>
      <c r="N88" s="386"/>
      <c r="O88" s="386"/>
      <c r="P88" s="386"/>
      <c r="Q88" s="386"/>
      <c r="R88" s="386"/>
      <c r="S88" s="386"/>
      <c r="T88" s="386"/>
      <c r="U88" s="386"/>
      <c r="V88" s="386"/>
      <c r="W88" s="386"/>
      <c r="X88" s="386"/>
      <c r="Y88" s="386"/>
      <c r="Z88" s="386"/>
    </row>
    <row r="89" spans="1:26" ht="15.75" customHeight="1">
      <c r="A89" s="386"/>
      <c r="B89" s="386"/>
      <c r="C89" s="386"/>
      <c r="D89" s="386"/>
      <c r="E89" s="386"/>
      <c r="F89" s="386"/>
      <c r="G89" s="386"/>
      <c r="H89" s="386"/>
      <c r="I89" s="386"/>
      <c r="J89" s="386"/>
      <c r="K89" s="386"/>
      <c r="L89" s="386"/>
      <c r="M89" s="386"/>
      <c r="N89" s="386"/>
      <c r="O89" s="386"/>
      <c r="P89" s="386"/>
      <c r="Q89" s="386"/>
      <c r="R89" s="386"/>
      <c r="S89" s="386"/>
      <c r="T89" s="386"/>
      <c r="U89" s="386"/>
      <c r="V89" s="386"/>
      <c r="W89" s="386"/>
      <c r="X89" s="386"/>
      <c r="Y89" s="386"/>
      <c r="Z89" s="386"/>
    </row>
    <row r="90" spans="1:26" ht="15.75" customHeight="1">
      <c r="A90" s="386"/>
      <c r="B90" s="386"/>
      <c r="C90" s="386"/>
      <c r="D90" s="386"/>
      <c r="E90" s="386"/>
      <c r="F90" s="386"/>
      <c r="G90" s="386"/>
      <c r="H90" s="386"/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6"/>
      <c r="W90" s="386"/>
      <c r="X90" s="386"/>
      <c r="Y90" s="386"/>
      <c r="Z90" s="386"/>
    </row>
    <row r="91" spans="1:26" ht="15.75" customHeight="1">
      <c r="A91" s="386"/>
      <c r="B91" s="386"/>
      <c r="C91" s="386"/>
      <c r="D91" s="386"/>
      <c r="E91" s="386"/>
      <c r="F91" s="386"/>
      <c r="G91" s="386"/>
      <c r="H91" s="386"/>
      <c r="I91" s="386"/>
      <c r="J91" s="386"/>
      <c r="K91" s="386"/>
      <c r="L91" s="386"/>
      <c r="M91" s="386"/>
      <c r="N91" s="386"/>
      <c r="O91" s="386"/>
      <c r="P91" s="386"/>
      <c r="Q91" s="386"/>
      <c r="R91" s="386"/>
      <c r="S91" s="386"/>
      <c r="T91" s="386"/>
      <c r="U91" s="386"/>
      <c r="V91" s="386"/>
      <c r="W91" s="386"/>
      <c r="X91" s="386"/>
      <c r="Y91" s="386"/>
      <c r="Z91" s="386"/>
    </row>
    <row r="92" spans="1:26" ht="15.75" customHeight="1">
      <c r="A92" s="386"/>
      <c r="B92" s="386"/>
      <c r="C92" s="386"/>
      <c r="D92" s="386"/>
      <c r="E92" s="386"/>
      <c r="F92" s="386"/>
      <c r="G92" s="386"/>
      <c r="H92" s="386"/>
      <c r="I92" s="386"/>
      <c r="J92" s="386"/>
      <c r="K92" s="386"/>
      <c r="L92" s="386"/>
      <c r="M92" s="386"/>
      <c r="N92" s="386"/>
      <c r="O92" s="386"/>
      <c r="P92" s="386"/>
      <c r="Q92" s="386"/>
      <c r="R92" s="386"/>
      <c r="S92" s="386"/>
      <c r="T92" s="386"/>
      <c r="U92" s="386"/>
      <c r="V92" s="386"/>
      <c r="W92" s="386"/>
      <c r="X92" s="386"/>
      <c r="Y92" s="386"/>
      <c r="Z92" s="386"/>
    </row>
    <row r="93" spans="1:26" ht="15.75" customHeight="1">
      <c r="A93" s="386"/>
      <c r="B93" s="386"/>
      <c r="C93" s="386"/>
      <c r="D93" s="386"/>
      <c r="E93" s="386"/>
      <c r="F93" s="386"/>
      <c r="G93" s="386"/>
      <c r="H93" s="386"/>
      <c r="I93" s="386"/>
      <c r="J93" s="386"/>
      <c r="K93" s="386"/>
      <c r="L93" s="386"/>
      <c r="M93" s="386"/>
      <c r="N93" s="386"/>
      <c r="O93" s="386"/>
      <c r="P93" s="386"/>
      <c r="Q93" s="386"/>
      <c r="R93" s="386"/>
      <c r="S93" s="386"/>
      <c r="T93" s="386"/>
      <c r="U93" s="386"/>
      <c r="V93" s="386"/>
      <c r="W93" s="386"/>
      <c r="X93" s="386"/>
      <c r="Y93" s="386"/>
      <c r="Z93" s="386"/>
    </row>
    <row r="94" spans="1:26" ht="15.75" customHeight="1">
      <c r="A94" s="386"/>
      <c r="B94" s="386"/>
      <c r="C94" s="386"/>
      <c r="D94" s="386"/>
      <c r="E94" s="386"/>
      <c r="F94" s="386"/>
      <c r="G94" s="386"/>
      <c r="H94" s="386"/>
      <c r="I94" s="386"/>
      <c r="J94" s="386"/>
      <c r="K94" s="386"/>
      <c r="L94" s="386"/>
      <c r="M94" s="386"/>
      <c r="N94" s="386"/>
      <c r="O94" s="386"/>
      <c r="P94" s="386"/>
      <c r="Q94" s="386"/>
      <c r="R94" s="386"/>
      <c r="S94" s="386"/>
      <c r="T94" s="386"/>
      <c r="U94" s="386"/>
      <c r="V94" s="386"/>
      <c r="W94" s="386"/>
      <c r="X94" s="386"/>
      <c r="Y94" s="386"/>
      <c r="Z94" s="386"/>
    </row>
    <row r="95" spans="1:26" ht="15.75" customHeight="1">
      <c r="A95" s="386"/>
      <c r="B95" s="386"/>
      <c r="C95" s="386"/>
      <c r="D95" s="386"/>
      <c r="E95" s="386"/>
      <c r="F95" s="386"/>
      <c r="G95" s="386"/>
      <c r="H95" s="386"/>
      <c r="I95" s="386"/>
      <c r="J95" s="386"/>
      <c r="K95" s="386"/>
      <c r="L95" s="386"/>
      <c r="M95" s="386"/>
      <c r="N95" s="386"/>
      <c r="O95" s="386"/>
      <c r="P95" s="386"/>
      <c r="Q95" s="386"/>
      <c r="R95" s="386"/>
      <c r="S95" s="386"/>
      <c r="T95" s="386"/>
      <c r="U95" s="386"/>
      <c r="V95" s="386"/>
      <c r="W95" s="386"/>
      <c r="X95" s="386"/>
      <c r="Y95" s="386"/>
      <c r="Z95" s="386"/>
    </row>
    <row r="96" spans="1:26" ht="15.75" customHeight="1">
      <c r="A96" s="386"/>
      <c r="B96" s="386"/>
      <c r="C96" s="386"/>
      <c r="D96" s="386"/>
      <c r="E96" s="386"/>
      <c r="F96" s="386"/>
      <c r="G96" s="386"/>
      <c r="H96" s="386"/>
      <c r="I96" s="386"/>
      <c r="J96" s="386"/>
      <c r="K96" s="386"/>
      <c r="L96" s="386"/>
      <c r="M96" s="386"/>
      <c r="N96" s="386"/>
      <c r="O96" s="386"/>
      <c r="P96" s="386"/>
      <c r="Q96" s="386"/>
      <c r="R96" s="386"/>
      <c r="S96" s="386"/>
      <c r="T96" s="386"/>
      <c r="U96" s="386"/>
      <c r="V96" s="386"/>
      <c r="W96" s="386"/>
      <c r="X96" s="386"/>
      <c r="Y96" s="386"/>
      <c r="Z96" s="386"/>
    </row>
    <row r="97" spans="1:26" ht="15.75" customHeight="1">
      <c r="A97" s="386"/>
      <c r="B97" s="386"/>
      <c r="C97" s="386"/>
      <c r="D97" s="386"/>
      <c r="E97" s="386"/>
      <c r="F97" s="386"/>
      <c r="G97" s="386"/>
      <c r="H97" s="386"/>
      <c r="I97" s="386"/>
      <c r="J97" s="386"/>
      <c r="K97" s="386"/>
      <c r="L97" s="386"/>
      <c r="M97" s="386"/>
      <c r="N97" s="386"/>
      <c r="O97" s="386"/>
      <c r="P97" s="386"/>
      <c r="Q97" s="386"/>
      <c r="R97" s="386"/>
      <c r="S97" s="386"/>
      <c r="T97" s="386"/>
      <c r="U97" s="386"/>
      <c r="V97" s="386"/>
      <c r="W97" s="386"/>
      <c r="X97" s="386"/>
      <c r="Y97" s="386"/>
      <c r="Z97" s="386"/>
    </row>
    <row r="98" spans="1:26" ht="15.75" customHeight="1">
      <c r="A98" s="386"/>
      <c r="B98" s="386"/>
      <c r="C98" s="386"/>
      <c r="D98" s="386"/>
      <c r="E98" s="386"/>
      <c r="F98" s="386"/>
      <c r="G98" s="386"/>
      <c r="H98" s="386"/>
      <c r="I98" s="386"/>
      <c r="J98" s="386"/>
      <c r="K98" s="386"/>
      <c r="L98" s="386"/>
      <c r="M98" s="386"/>
      <c r="N98" s="386"/>
      <c r="O98" s="386"/>
      <c r="P98" s="386"/>
      <c r="Q98" s="386"/>
      <c r="R98" s="386"/>
      <c r="S98" s="386"/>
      <c r="T98" s="386"/>
      <c r="U98" s="386"/>
      <c r="V98" s="386"/>
      <c r="W98" s="386"/>
      <c r="X98" s="386"/>
      <c r="Y98" s="386"/>
      <c r="Z98" s="386"/>
    </row>
    <row r="99" spans="1:26" ht="15.75" customHeight="1">
      <c r="A99" s="386"/>
      <c r="B99" s="386"/>
      <c r="C99" s="386"/>
      <c r="D99" s="386"/>
      <c r="E99" s="386"/>
      <c r="F99" s="386"/>
      <c r="G99" s="386"/>
      <c r="H99" s="386"/>
      <c r="I99" s="386"/>
      <c r="J99" s="386"/>
      <c r="K99" s="386"/>
      <c r="L99" s="386"/>
      <c r="M99" s="386"/>
      <c r="N99" s="386"/>
      <c r="O99" s="386"/>
      <c r="P99" s="386"/>
      <c r="Q99" s="386"/>
      <c r="R99" s="386"/>
      <c r="S99" s="386"/>
      <c r="T99" s="386"/>
      <c r="U99" s="386"/>
      <c r="V99" s="386"/>
      <c r="W99" s="386"/>
      <c r="X99" s="386"/>
      <c r="Y99" s="386"/>
      <c r="Z99" s="386"/>
    </row>
    <row r="100" spans="1:26" ht="15.75" customHeight="1">
      <c r="A100" s="386"/>
      <c r="B100" s="386"/>
      <c r="C100" s="386"/>
      <c r="D100" s="386"/>
      <c r="E100" s="386"/>
      <c r="F100" s="386"/>
      <c r="G100" s="386"/>
      <c r="H100" s="386"/>
      <c r="I100" s="386"/>
      <c r="J100" s="386"/>
      <c r="K100" s="386"/>
      <c r="L100" s="386"/>
      <c r="M100" s="386"/>
      <c r="N100" s="386"/>
      <c r="O100" s="386"/>
      <c r="P100" s="386"/>
      <c r="Q100" s="386"/>
      <c r="R100" s="386"/>
      <c r="S100" s="386"/>
      <c r="T100" s="386"/>
      <c r="U100" s="386"/>
      <c r="V100" s="386"/>
      <c r="W100" s="386"/>
      <c r="X100" s="386"/>
      <c r="Y100" s="386"/>
      <c r="Z100" s="386"/>
    </row>
    <row r="101" spans="1:26" ht="15.75" customHeight="1">
      <c r="A101" s="386"/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  <c r="Q101" s="386"/>
      <c r="R101" s="386"/>
      <c r="S101" s="386"/>
      <c r="T101" s="386"/>
      <c r="U101" s="386"/>
      <c r="V101" s="386"/>
      <c r="W101" s="386"/>
      <c r="X101" s="386"/>
      <c r="Y101" s="386"/>
      <c r="Z101" s="386"/>
    </row>
    <row r="102" spans="1:26" ht="15.75" customHeight="1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  <c r="N102" s="386"/>
      <c r="O102" s="386"/>
      <c r="P102" s="386"/>
      <c r="Q102" s="386"/>
      <c r="R102" s="386"/>
      <c r="S102" s="386"/>
      <c r="T102" s="386"/>
      <c r="U102" s="386"/>
      <c r="V102" s="386"/>
      <c r="W102" s="386"/>
      <c r="X102" s="386"/>
      <c r="Y102" s="386"/>
      <c r="Z102" s="386"/>
    </row>
    <row r="103" spans="1:26" ht="15.75" customHeight="1">
      <c r="A103" s="386"/>
      <c r="B103" s="386"/>
      <c r="C103" s="386"/>
      <c r="D103" s="386"/>
      <c r="E103" s="386"/>
      <c r="F103" s="386"/>
      <c r="G103" s="386"/>
      <c r="H103" s="386"/>
      <c r="I103" s="386"/>
      <c r="J103" s="386"/>
      <c r="K103" s="386"/>
      <c r="L103" s="386"/>
      <c r="M103" s="386"/>
      <c r="N103" s="386"/>
      <c r="O103" s="386"/>
      <c r="P103" s="386"/>
      <c r="Q103" s="386"/>
      <c r="R103" s="386"/>
      <c r="S103" s="386"/>
      <c r="T103" s="386"/>
      <c r="U103" s="386"/>
      <c r="V103" s="386"/>
      <c r="W103" s="386"/>
      <c r="X103" s="386"/>
      <c r="Y103" s="386"/>
      <c r="Z103" s="386"/>
    </row>
    <row r="104" spans="1:26" ht="15.75" customHeight="1">
      <c r="A104" s="386"/>
      <c r="B104" s="386"/>
      <c r="C104" s="386"/>
      <c r="D104" s="386"/>
      <c r="E104" s="386"/>
      <c r="F104" s="386"/>
      <c r="G104" s="386"/>
      <c r="H104" s="386"/>
      <c r="I104" s="386"/>
      <c r="J104" s="386"/>
      <c r="K104" s="386"/>
      <c r="L104" s="386"/>
      <c r="M104" s="386"/>
      <c r="N104" s="386"/>
      <c r="O104" s="386"/>
      <c r="P104" s="386"/>
      <c r="Q104" s="386"/>
      <c r="R104" s="386"/>
      <c r="S104" s="386"/>
      <c r="T104" s="386"/>
      <c r="U104" s="386"/>
      <c r="V104" s="386"/>
      <c r="W104" s="386"/>
      <c r="X104" s="386"/>
      <c r="Y104" s="386"/>
      <c r="Z104" s="386"/>
    </row>
    <row r="105" spans="1:26" ht="15.75" customHeight="1">
      <c r="A105" s="386"/>
      <c r="B105" s="386"/>
      <c r="C105" s="386"/>
      <c r="D105" s="386"/>
      <c r="E105" s="386"/>
      <c r="F105" s="386"/>
      <c r="G105" s="386"/>
      <c r="H105" s="386"/>
      <c r="I105" s="386"/>
      <c r="J105" s="386"/>
      <c r="K105" s="386"/>
      <c r="L105" s="386"/>
      <c r="M105" s="386"/>
      <c r="N105" s="386"/>
      <c r="O105" s="386"/>
      <c r="P105" s="386"/>
      <c r="Q105" s="386"/>
      <c r="R105" s="386"/>
      <c r="S105" s="386"/>
      <c r="T105" s="386"/>
      <c r="U105" s="386"/>
      <c r="V105" s="386"/>
      <c r="W105" s="386"/>
      <c r="X105" s="386"/>
      <c r="Y105" s="386"/>
      <c r="Z105" s="386"/>
    </row>
    <row r="106" spans="1:26" ht="15.75" customHeight="1">
      <c r="A106" s="386"/>
      <c r="B106" s="386"/>
      <c r="C106" s="386"/>
      <c r="D106" s="386"/>
      <c r="E106" s="386"/>
      <c r="F106" s="386"/>
      <c r="G106" s="386"/>
      <c r="H106" s="386"/>
      <c r="I106" s="386"/>
      <c r="J106" s="386"/>
      <c r="K106" s="386"/>
      <c r="L106" s="386"/>
      <c r="M106" s="386"/>
      <c r="N106" s="386"/>
      <c r="O106" s="386"/>
      <c r="P106" s="386"/>
      <c r="Q106" s="386"/>
      <c r="R106" s="386"/>
      <c r="S106" s="386"/>
      <c r="T106" s="386"/>
      <c r="U106" s="386"/>
      <c r="V106" s="386"/>
      <c r="W106" s="386"/>
      <c r="X106" s="386"/>
      <c r="Y106" s="386"/>
      <c r="Z106" s="386"/>
    </row>
    <row r="107" spans="1:26" ht="15.75" customHeight="1">
      <c r="A107" s="386"/>
      <c r="B107" s="386"/>
      <c r="C107" s="386"/>
      <c r="D107" s="386"/>
      <c r="E107" s="386"/>
      <c r="F107" s="386"/>
      <c r="G107" s="386"/>
      <c r="H107" s="386"/>
      <c r="I107" s="386"/>
      <c r="J107" s="386"/>
      <c r="K107" s="386"/>
      <c r="L107" s="386"/>
      <c r="M107" s="386"/>
      <c r="N107" s="386"/>
      <c r="O107" s="386"/>
      <c r="P107" s="386"/>
      <c r="Q107" s="386"/>
      <c r="R107" s="386"/>
      <c r="S107" s="386"/>
      <c r="T107" s="386"/>
      <c r="U107" s="386"/>
      <c r="V107" s="386"/>
      <c r="W107" s="386"/>
      <c r="X107" s="386"/>
      <c r="Y107" s="386"/>
      <c r="Z107" s="386"/>
    </row>
    <row r="108" spans="1:26" ht="15.75" customHeight="1">
      <c r="A108" s="386"/>
      <c r="B108" s="386"/>
      <c r="C108" s="386"/>
      <c r="D108" s="386"/>
      <c r="E108" s="386"/>
      <c r="F108" s="386"/>
      <c r="G108" s="386"/>
      <c r="H108" s="386"/>
      <c r="I108" s="386"/>
      <c r="J108" s="386"/>
      <c r="K108" s="386"/>
      <c r="L108" s="386"/>
      <c r="M108" s="386"/>
      <c r="N108" s="386"/>
      <c r="O108" s="386"/>
      <c r="P108" s="386"/>
      <c r="Q108" s="386"/>
      <c r="R108" s="386"/>
      <c r="S108" s="386"/>
      <c r="T108" s="386"/>
      <c r="U108" s="386"/>
      <c r="V108" s="386"/>
      <c r="W108" s="386"/>
      <c r="X108" s="386"/>
      <c r="Y108" s="386"/>
      <c r="Z108" s="386"/>
    </row>
    <row r="109" spans="1:26" ht="15.75" customHeight="1">
      <c r="A109" s="386"/>
      <c r="B109" s="386"/>
      <c r="C109" s="386"/>
      <c r="D109" s="386"/>
      <c r="E109" s="386"/>
      <c r="F109" s="386"/>
      <c r="G109" s="386"/>
      <c r="H109" s="386"/>
      <c r="I109" s="386"/>
      <c r="J109" s="386"/>
      <c r="K109" s="386"/>
      <c r="L109" s="386"/>
      <c r="M109" s="386"/>
      <c r="N109" s="386"/>
      <c r="O109" s="386"/>
      <c r="P109" s="386"/>
      <c r="Q109" s="386"/>
      <c r="R109" s="386"/>
      <c r="S109" s="386"/>
      <c r="T109" s="386"/>
      <c r="U109" s="386"/>
      <c r="V109" s="386"/>
      <c r="W109" s="386"/>
      <c r="X109" s="386"/>
      <c r="Y109" s="386"/>
      <c r="Z109" s="386"/>
    </row>
    <row r="110" spans="1:26" ht="15.75" customHeight="1">
      <c r="A110" s="386"/>
      <c r="B110" s="386"/>
      <c r="C110" s="386"/>
      <c r="D110" s="386"/>
      <c r="E110" s="386"/>
      <c r="F110" s="386"/>
      <c r="G110" s="386"/>
      <c r="H110" s="386"/>
      <c r="I110" s="386"/>
      <c r="J110" s="386"/>
      <c r="K110" s="386"/>
      <c r="L110" s="386"/>
      <c r="M110" s="386"/>
      <c r="N110" s="386"/>
      <c r="O110" s="386"/>
      <c r="P110" s="386"/>
      <c r="Q110" s="386"/>
      <c r="R110" s="386"/>
      <c r="S110" s="386"/>
      <c r="T110" s="386"/>
      <c r="U110" s="386"/>
      <c r="V110" s="386"/>
      <c r="W110" s="386"/>
      <c r="X110" s="386"/>
      <c r="Y110" s="386"/>
      <c r="Z110" s="386"/>
    </row>
    <row r="111" spans="1:26" ht="15.75" customHeight="1">
      <c r="A111" s="386"/>
      <c r="B111" s="386"/>
      <c r="C111" s="386"/>
      <c r="D111" s="386"/>
      <c r="E111" s="386"/>
      <c r="F111" s="386"/>
      <c r="G111" s="386"/>
      <c r="H111" s="386"/>
      <c r="I111" s="386"/>
      <c r="J111" s="386"/>
      <c r="K111" s="386"/>
      <c r="L111" s="386"/>
      <c r="M111" s="386"/>
      <c r="N111" s="386"/>
      <c r="O111" s="386"/>
      <c r="P111" s="386"/>
      <c r="Q111" s="386"/>
      <c r="R111" s="386"/>
      <c r="S111" s="386"/>
      <c r="T111" s="386"/>
      <c r="U111" s="386"/>
      <c r="V111" s="386"/>
      <c r="W111" s="386"/>
      <c r="X111" s="386"/>
      <c r="Y111" s="386"/>
      <c r="Z111" s="386"/>
    </row>
    <row r="112" spans="1:26" ht="15.75" customHeight="1">
      <c r="A112" s="386"/>
      <c r="B112" s="386"/>
      <c r="C112" s="386"/>
      <c r="D112" s="386"/>
      <c r="E112" s="386"/>
      <c r="F112" s="386"/>
      <c r="G112" s="386"/>
      <c r="H112" s="386"/>
      <c r="I112" s="386"/>
      <c r="J112" s="386"/>
      <c r="K112" s="386"/>
      <c r="L112" s="386"/>
      <c r="M112" s="386"/>
      <c r="N112" s="386"/>
      <c r="O112" s="386"/>
      <c r="P112" s="386"/>
      <c r="Q112" s="386"/>
      <c r="R112" s="386"/>
      <c r="S112" s="386"/>
      <c r="T112" s="386"/>
      <c r="U112" s="386"/>
      <c r="V112" s="386"/>
      <c r="W112" s="386"/>
      <c r="X112" s="386"/>
      <c r="Y112" s="386"/>
      <c r="Z112" s="386"/>
    </row>
    <row r="113" spans="1:26" ht="15.75" customHeight="1">
      <c r="A113" s="386"/>
      <c r="B113" s="386"/>
      <c r="C113" s="386"/>
      <c r="D113" s="386"/>
      <c r="E113" s="386"/>
      <c r="F113" s="386"/>
      <c r="G113" s="386"/>
      <c r="H113" s="386"/>
      <c r="I113" s="386"/>
      <c r="J113" s="386"/>
      <c r="K113" s="386"/>
      <c r="L113" s="386"/>
      <c r="M113" s="386"/>
      <c r="N113" s="386"/>
      <c r="O113" s="386"/>
      <c r="P113" s="386"/>
      <c r="Q113" s="386"/>
      <c r="R113" s="386"/>
      <c r="S113" s="386"/>
      <c r="T113" s="386"/>
      <c r="U113" s="386"/>
      <c r="V113" s="386"/>
      <c r="W113" s="386"/>
      <c r="X113" s="386"/>
      <c r="Y113" s="386"/>
      <c r="Z113" s="386"/>
    </row>
    <row r="114" spans="1:26" ht="15.75" customHeight="1">
      <c r="A114" s="386"/>
      <c r="B114" s="386"/>
      <c r="C114" s="386"/>
      <c r="D114" s="386"/>
      <c r="E114" s="386"/>
      <c r="F114" s="386"/>
      <c r="G114" s="386"/>
      <c r="H114" s="386"/>
      <c r="I114" s="386"/>
      <c r="J114" s="386"/>
      <c r="K114" s="386"/>
      <c r="L114" s="386"/>
      <c r="M114" s="386"/>
      <c r="N114" s="386"/>
      <c r="O114" s="386"/>
      <c r="P114" s="386"/>
      <c r="Q114" s="386"/>
      <c r="R114" s="386"/>
      <c r="S114" s="386"/>
      <c r="T114" s="386"/>
      <c r="U114" s="386"/>
      <c r="V114" s="386"/>
      <c r="W114" s="386"/>
      <c r="X114" s="386"/>
      <c r="Y114" s="386"/>
      <c r="Z114" s="386"/>
    </row>
    <row r="115" spans="1:26" ht="15.75" customHeight="1">
      <c r="A115" s="386"/>
      <c r="B115" s="386"/>
      <c r="C115" s="386"/>
      <c r="D115" s="386"/>
      <c r="E115" s="386"/>
      <c r="F115" s="386"/>
      <c r="G115" s="386"/>
      <c r="H115" s="386"/>
      <c r="I115" s="386"/>
      <c r="J115" s="386"/>
      <c r="K115" s="386"/>
      <c r="L115" s="386"/>
      <c r="M115" s="386"/>
      <c r="N115" s="386"/>
      <c r="O115" s="386"/>
      <c r="P115" s="386"/>
      <c r="Q115" s="386"/>
      <c r="R115" s="386"/>
      <c r="S115" s="386"/>
      <c r="T115" s="386"/>
      <c r="U115" s="386"/>
      <c r="V115" s="386"/>
      <c r="W115" s="386"/>
      <c r="X115" s="386"/>
      <c r="Y115" s="386"/>
      <c r="Z115" s="386"/>
    </row>
    <row r="116" spans="1:26" ht="15.75" customHeight="1">
      <c r="A116" s="386"/>
      <c r="B116" s="386"/>
      <c r="C116" s="386"/>
      <c r="D116" s="386"/>
      <c r="E116" s="386"/>
      <c r="F116" s="386"/>
      <c r="G116" s="386"/>
      <c r="H116" s="386"/>
      <c r="I116" s="386"/>
      <c r="J116" s="386"/>
      <c r="K116" s="386"/>
      <c r="L116" s="386"/>
      <c r="M116" s="386"/>
      <c r="N116" s="386"/>
      <c r="O116" s="386"/>
      <c r="P116" s="386"/>
      <c r="Q116" s="386"/>
      <c r="R116" s="386"/>
      <c r="S116" s="386"/>
      <c r="T116" s="386"/>
      <c r="U116" s="386"/>
      <c r="V116" s="386"/>
      <c r="W116" s="386"/>
      <c r="X116" s="386"/>
      <c r="Y116" s="386"/>
      <c r="Z116" s="386"/>
    </row>
    <row r="117" spans="1:26" ht="15.75" customHeight="1">
      <c r="A117" s="386"/>
      <c r="B117" s="386"/>
      <c r="C117" s="386"/>
      <c r="D117" s="386"/>
      <c r="E117" s="386"/>
      <c r="F117" s="386"/>
      <c r="G117" s="386"/>
      <c r="H117" s="386"/>
      <c r="I117" s="386"/>
      <c r="J117" s="386"/>
      <c r="K117" s="386"/>
      <c r="L117" s="386"/>
      <c r="M117" s="386"/>
      <c r="N117" s="386"/>
      <c r="O117" s="386"/>
      <c r="P117" s="386"/>
      <c r="Q117" s="386"/>
      <c r="R117" s="386"/>
      <c r="S117" s="386"/>
      <c r="T117" s="386"/>
      <c r="U117" s="386"/>
      <c r="V117" s="386"/>
      <c r="W117" s="386"/>
      <c r="X117" s="386"/>
      <c r="Y117" s="386"/>
      <c r="Z117" s="386"/>
    </row>
    <row r="118" spans="1:26" ht="15.75" customHeight="1">
      <c r="A118" s="386"/>
      <c r="B118" s="386"/>
      <c r="C118" s="386"/>
      <c r="D118" s="386"/>
      <c r="E118" s="386"/>
      <c r="F118" s="386"/>
      <c r="G118" s="386"/>
      <c r="H118" s="386"/>
      <c r="I118" s="386"/>
      <c r="J118" s="386"/>
      <c r="K118" s="386"/>
      <c r="L118" s="386"/>
      <c r="M118" s="386"/>
      <c r="N118" s="386"/>
      <c r="O118" s="386"/>
      <c r="P118" s="386"/>
      <c r="Q118" s="386"/>
      <c r="R118" s="386"/>
      <c r="S118" s="386"/>
      <c r="T118" s="386"/>
      <c r="U118" s="386"/>
      <c r="V118" s="386"/>
      <c r="W118" s="386"/>
      <c r="X118" s="386"/>
      <c r="Y118" s="386"/>
      <c r="Z118" s="386"/>
    </row>
    <row r="119" spans="1:26" ht="15.75" customHeight="1">
      <c r="A119" s="386"/>
      <c r="B119" s="386"/>
      <c r="C119" s="386"/>
      <c r="D119" s="386"/>
      <c r="E119" s="386"/>
      <c r="F119" s="386"/>
      <c r="G119" s="386"/>
      <c r="H119" s="386"/>
      <c r="I119" s="386"/>
      <c r="J119" s="386"/>
      <c r="K119" s="386"/>
      <c r="L119" s="386"/>
      <c r="M119" s="386"/>
      <c r="N119" s="386"/>
      <c r="O119" s="386"/>
      <c r="P119" s="386"/>
      <c r="Q119" s="386"/>
      <c r="R119" s="386"/>
      <c r="S119" s="386"/>
      <c r="T119" s="386"/>
      <c r="U119" s="386"/>
      <c r="V119" s="386"/>
      <c r="W119" s="386"/>
      <c r="X119" s="386"/>
      <c r="Y119" s="386"/>
      <c r="Z119" s="386"/>
    </row>
    <row r="120" spans="1:26" ht="15.75" customHeight="1">
      <c r="A120" s="386"/>
      <c r="B120" s="386"/>
      <c r="C120" s="386"/>
      <c r="D120" s="386"/>
      <c r="E120" s="386"/>
      <c r="F120" s="386"/>
      <c r="G120" s="386"/>
      <c r="H120" s="386"/>
      <c r="I120" s="386"/>
      <c r="J120" s="386"/>
      <c r="K120" s="386"/>
      <c r="L120" s="386"/>
      <c r="M120" s="386"/>
      <c r="N120" s="386"/>
      <c r="O120" s="386"/>
      <c r="P120" s="386"/>
      <c r="Q120" s="386"/>
      <c r="R120" s="386"/>
      <c r="S120" s="386"/>
      <c r="T120" s="386"/>
      <c r="U120" s="386"/>
      <c r="V120" s="386"/>
      <c r="W120" s="386"/>
      <c r="X120" s="386"/>
      <c r="Y120" s="386"/>
      <c r="Z120" s="386"/>
    </row>
    <row r="121" spans="1:26" ht="15.75" customHeight="1">
      <c r="A121" s="386"/>
      <c r="B121" s="386"/>
      <c r="C121" s="386"/>
      <c r="D121" s="386"/>
      <c r="E121" s="386"/>
      <c r="F121" s="386"/>
      <c r="G121" s="386"/>
      <c r="H121" s="386"/>
      <c r="I121" s="386"/>
      <c r="J121" s="386"/>
      <c r="K121" s="386"/>
      <c r="L121" s="386"/>
      <c r="M121" s="386"/>
      <c r="N121" s="386"/>
      <c r="O121" s="386"/>
      <c r="P121" s="386"/>
      <c r="Q121" s="386"/>
      <c r="R121" s="386"/>
      <c r="S121" s="386"/>
      <c r="T121" s="386"/>
      <c r="U121" s="386"/>
      <c r="V121" s="386"/>
      <c r="W121" s="386"/>
      <c r="X121" s="386"/>
      <c r="Y121" s="386"/>
      <c r="Z121" s="386"/>
    </row>
    <row r="122" spans="1:26" ht="15.75" customHeight="1">
      <c r="A122" s="386"/>
      <c r="B122" s="386"/>
      <c r="C122" s="386"/>
      <c r="D122" s="386"/>
      <c r="E122" s="386"/>
      <c r="F122" s="386"/>
      <c r="G122" s="386"/>
      <c r="H122" s="386"/>
      <c r="I122" s="386"/>
      <c r="J122" s="386"/>
      <c r="K122" s="386"/>
      <c r="L122" s="386"/>
      <c r="M122" s="386"/>
      <c r="N122" s="386"/>
      <c r="O122" s="386"/>
      <c r="P122" s="386"/>
      <c r="Q122" s="386"/>
      <c r="R122" s="386"/>
      <c r="S122" s="386"/>
      <c r="T122" s="386"/>
      <c r="U122" s="386"/>
      <c r="V122" s="386"/>
      <c r="W122" s="386"/>
      <c r="X122" s="386"/>
      <c r="Y122" s="386"/>
      <c r="Z122" s="386"/>
    </row>
    <row r="123" spans="1:26" ht="15.75" customHeight="1">
      <c r="A123" s="386"/>
      <c r="B123" s="386"/>
      <c r="C123" s="386"/>
      <c r="D123" s="386"/>
      <c r="E123" s="386"/>
      <c r="F123" s="386"/>
      <c r="G123" s="386"/>
      <c r="H123" s="386"/>
      <c r="I123" s="386"/>
      <c r="J123" s="386"/>
      <c r="K123" s="386"/>
      <c r="L123" s="386"/>
      <c r="M123" s="386"/>
      <c r="N123" s="386"/>
      <c r="O123" s="386"/>
      <c r="P123" s="386"/>
      <c r="Q123" s="386"/>
      <c r="R123" s="386"/>
      <c r="S123" s="386"/>
      <c r="T123" s="386"/>
      <c r="U123" s="386"/>
      <c r="V123" s="386"/>
      <c r="W123" s="386"/>
      <c r="X123" s="386"/>
      <c r="Y123" s="386"/>
      <c r="Z123" s="386"/>
    </row>
    <row r="124" spans="1:26" ht="15.75" customHeight="1">
      <c r="A124" s="386"/>
      <c r="B124" s="386"/>
      <c r="C124" s="386"/>
      <c r="D124" s="386"/>
      <c r="E124" s="386"/>
      <c r="F124" s="386"/>
      <c r="G124" s="386"/>
      <c r="H124" s="386"/>
      <c r="I124" s="386"/>
      <c r="J124" s="386"/>
      <c r="K124" s="386"/>
      <c r="L124" s="386"/>
      <c r="M124" s="386"/>
      <c r="N124" s="386"/>
      <c r="O124" s="386"/>
      <c r="P124" s="386"/>
      <c r="Q124" s="386"/>
      <c r="R124" s="386"/>
      <c r="S124" s="386"/>
      <c r="T124" s="386"/>
      <c r="U124" s="386"/>
      <c r="V124" s="386"/>
      <c r="W124" s="386"/>
      <c r="X124" s="386"/>
      <c r="Y124" s="386"/>
      <c r="Z124" s="386"/>
    </row>
    <row r="125" spans="1:26" ht="15.75" customHeight="1">
      <c r="A125" s="386"/>
      <c r="B125" s="386"/>
      <c r="C125" s="386"/>
      <c r="D125" s="386"/>
      <c r="E125" s="386"/>
      <c r="F125" s="386"/>
      <c r="G125" s="386"/>
      <c r="H125" s="386"/>
      <c r="I125" s="386"/>
      <c r="J125" s="386"/>
      <c r="K125" s="386"/>
      <c r="L125" s="386"/>
      <c r="M125" s="386"/>
      <c r="N125" s="386"/>
      <c r="O125" s="386"/>
      <c r="P125" s="386"/>
      <c r="Q125" s="386"/>
      <c r="R125" s="386"/>
      <c r="S125" s="386"/>
      <c r="T125" s="386"/>
      <c r="U125" s="386"/>
      <c r="V125" s="386"/>
      <c r="W125" s="386"/>
      <c r="X125" s="386"/>
      <c r="Y125" s="386"/>
      <c r="Z125" s="386"/>
    </row>
    <row r="126" spans="1:26" ht="15.75" customHeight="1">
      <c r="A126" s="386"/>
      <c r="B126" s="386"/>
      <c r="C126" s="386"/>
      <c r="D126" s="386"/>
      <c r="E126" s="386"/>
      <c r="F126" s="386"/>
      <c r="G126" s="386"/>
      <c r="H126" s="386"/>
      <c r="I126" s="386"/>
      <c r="J126" s="386"/>
      <c r="K126" s="386"/>
      <c r="L126" s="386"/>
      <c r="M126" s="386"/>
      <c r="N126" s="386"/>
      <c r="O126" s="386"/>
      <c r="P126" s="386"/>
      <c r="Q126" s="386"/>
      <c r="R126" s="386"/>
      <c r="S126" s="386"/>
      <c r="T126" s="386"/>
      <c r="U126" s="386"/>
      <c r="V126" s="386"/>
      <c r="W126" s="386"/>
      <c r="X126" s="386"/>
      <c r="Y126" s="386"/>
      <c r="Z126" s="386"/>
    </row>
    <row r="127" spans="1:26" ht="15.75" customHeight="1">
      <c r="A127" s="386"/>
      <c r="B127" s="386"/>
      <c r="C127" s="386"/>
      <c r="D127" s="386"/>
      <c r="E127" s="386"/>
      <c r="F127" s="386"/>
      <c r="G127" s="386"/>
      <c r="H127" s="386"/>
      <c r="I127" s="386"/>
      <c r="J127" s="386"/>
      <c r="K127" s="386"/>
      <c r="L127" s="386"/>
      <c r="M127" s="386"/>
      <c r="N127" s="386"/>
      <c r="O127" s="386"/>
      <c r="P127" s="386"/>
      <c r="Q127" s="386"/>
      <c r="R127" s="386"/>
      <c r="S127" s="386"/>
      <c r="T127" s="386"/>
      <c r="U127" s="386"/>
      <c r="V127" s="386"/>
      <c r="W127" s="386"/>
      <c r="X127" s="386"/>
      <c r="Y127" s="386"/>
      <c r="Z127" s="386"/>
    </row>
    <row r="128" spans="1:26" ht="15.75" customHeight="1">
      <c r="A128" s="386"/>
      <c r="B128" s="386"/>
      <c r="C128" s="386"/>
      <c r="D128" s="386"/>
      <c r="E128" s="386"/>
      <c r="F128" s="386"/>
      <c r="G128" s="386"/>
      <c r="H128" s="386"/>
      <c r="I128" s="386"/>
      <c r="J128" s="386"/>
      <c r="K128" s="386"/>
      <c r="L128" s="386"/>
      <c r="M128" s="386"/>
      <c r="N128" s="386"/>
      <c r="O128" s="386"/>
      <c r="P128" s="386"/>
      <c r="Q128" s="386"/>
      <c r="R128" s="386"/>
      <c r="S128" s="386"/>
      <c r="T128" s="386"/>
      <c r="U128" s="386"/>
      <c r="V128" s="386"/>
      <c r="W128" s="386"/>
      <c r="X128" s="386"/>
      <c r="Y128" s="386"/>
      <c r="Z128" s="386"/>
    </row>
    <row r="129" spans="1:26" ht="15.75" customHeight="1">
      <c r="A129" s="386"/>
      <c r="B129" s="386"/>
      <c r="C129" s="386"/>
      <c r="D129" s="386"/>
      <c r="E129" s="386"/>
      <c r="F129" s="386"/>
      <c r="G129" s="386"/>
      <c r="H129" s="386"/>
      <c r="I129" s="386"/>
      <c r="J129" s="386"/>
      <c r="K129" s="386"/>
      <c r="L129" s="386"/>
      <c r="M129" s="386"/>
      <c r="N129" s="386"/>
      <c r="O129" s="386"/>
      <c r="P129" s="386"/>
      <c r="Q129" s="386"/>
      <c r="R129" s="386"/>
      <c r="S129" s="386"/>
      <c r="T129" s="386"/>
      <c r="U129" s="386"/>
      <c r="V129" s="386"/>
      <c r="W129" s="386"/>
      <c r="X129" s="386"/>
      <c r="Y129" s="386"/>
      <c r="Z129" s="386"/>
    </row>
    <row r="130" spans="1:26" ht="15.75" customHeight="1">
      <c r="A130" s="386"/>
      <c r="B130" s="386"/>
      <c r="C130" s="386"/>
      <c r="D130" s="386"/>
      <c r="E130" s="386"/>
      <c r="F130" s="386"/>
      <c r="G130" s="386"/>
      <c r="H130" s="386"/>
      <c r="I130" s="386"/>
      <c r="J130" s="386"/>
      <c r="K130" s="386"/>
      <c r="L130" s="386"/>
      <c r="M130" s="386"/>
      <c r="N130" s="386"/>
      <c r="O130" s="386"/>
      <c r="P130" s="386"/>
      <c r="Q130" s="386"/>
      <c r="R130" s="386"/>
      <c r="S130" s="386"/>
      <c r="T130" s="386"/>
      <c r="U130" s="386"/>
      <c r="V130" s="386"/>
      <c r="W130" s="386"/>
      <c r="X130" s="386"/>
      <c r="Y130" s="386"/>
      <c r="Z130" s="386"/>
    </row>
    <row r="131" spans="1:26" ht="15.75" customHeight="1">
      <c r="A131" s="386"/>
      <c r="B131" s="386"/>
      <c r="C131" s="386"/>
      <c r="D131" s="386"/>
      <c r="E131" s="386"/>
      <c r="F131" s="386"/>
      <c r="G131" s="386"/>
      <c r="H131" s="386"/>
      <c r="I131" s="386"/>
      <c r="J131" s="386"/>
      <c r="K131" s="386"/>
      <c r="L131" s="386"/>
      <c r="M131" s="386"/>
      <c r="N131" s="386"/>
      <c r="O131" s="386"/>
      <c r="P131" s="386"/>
      <c r="Q131" s="386"/>
      <c r="R131" s="386"/>
      <c r="S131" s="386"/>
      <c r="T131" s="386"/>
      <c r="U131" s="386"/>
      <c r="V131" s="386"/>
      <c r="W131" s="386"/>
      <c r="X131" s="386"/>
      <c r="Y131" s="386"/>
      <c r="Z131" s="386"/>
    </row>
    <row r="132" spans="1:26" ht="15.75" customHeight="1">
      <c r="A132" s="386"/>
      <c r="B132" s="386"/>
      <c r="C132" s="386"/>
      <c r="D132" s="386"/>
      <c r="E132" s="386"/>
      <c r="F132" s="386"/>
      <c r="G132" s="386"/>
      <c r="H132" s="386"/>
      <c r="I132" s="386"/>
      <c r="J132" s="386"/>
      <c r="K132" s="386"/>
      <c r="L132" s="386"/>
      <c r="M132" s="386"/>
      <c r="N132" s="386"/>
      <c r="O132" s="386"/>
      <c r="P132" s="386"/>
      <c r="Q132" s="386"/>
      <c r="R132" s="386"/>
      <c r="S132" s="386"/>
      <c r="T132" s="386"/>
      <c r="U132" s="386"/>
      <c r="V132" s="386"/>
      <c r="W132" s="386"/>
      <c r="X132" s="386"/>
      <c r="Y132" s="386"/>
      <c r="Z132" s="386"/>
    </row>
    <row r="133" spans="1:26" ht="15.75" customHeight="1">
      <c r="A133" s="386"/>
      <c r="B133" s="386"/>
      <c r="C133" s="386"/>
      <c r="D133" s="386"/>
      <c r="E133" s="386"/>
      <c r="F133" s="386"/>
      <c r="G133" s="386"/>
      <c r="H133" s="386"/>
      <c r="I133" s="386"/>
      <c r="J133" s="386"/>
      <c r="K133" s="386"/>
      <c r="L133" s="386"/>
      <c r="M133" s="386"/>
      <c r="N133" s="386"/>
      <c r="O133" s="386"/>
      <c r="P133" s="386"/>
      <c r="Q133" s="386"/>
      <c r="R133" s="386"/>
      <c r="S133" s="386"/>
      <c r="T133" s="386"/>
      <c r="U133" s="386"/>
      <c r="V133" s="386"/>
      <c r="W133" s="386"/>
      <c r="X133" s="386"/>
      <c r="Y133" s="386"/>
      <c r="Z133" s="386"/>
    </row>
    <row r="134" spans="1:26" ht="15.75" customHeight="1">
      <c r="A134" s="386"/>
      <c r="B134" s="386"/>
      <c r="C134" s="386"/>
      <c r="D134" s="386"/>
      <c r="E134" s="386"/>
      <c r="F134" s="386"/>
      <c r="G134" s="386"/>
      <c r="H134" s="386"/>
      <c r="I134" s="386"/>
      <c r="J134" s="386"/>
      <c r="K134" s="386"/>
      <c r="L134" s="386"/>
      <c r="M134" s="386"/>
      <c r="N134" s="386"/>
      <c r="O134" s="386"/>
      <c r="P134" s="386"/>
      <c r="Q134" s="386"/>
      <c r="R134" s="386"/>
      <c r="S134" s="386"/>
      <c r="T134" s="386"/>
      <c r="U134" s="386"/>
      <c r="V134" s="386"/>
      <c r="W134" s="386"/>
      <c r="X134" s="386"/>
      <c r="Y134" s="386"/>
      <c r="Z134" s="386"/>
    </row>
    <row r="135" spans="1:26" ht="15.75" customHeight="1">
      <c r="A135" s="386"/>
      <c r="B135" s="386"/>
      <c r="C135" s="386"/>
      <c r="D135" s="386"/>
      <c r="E135" s="386"/>
      <c r="F135" s="386"/>
      <c r="G135" s="386"/>
      <c r="H135" s="386"/>
      <c r="I135" s="386"/>
      <c r="J135" s="386"/>
      <c r="K135" s="386"/>
      <c r="L135" s="386"/>
      <c r="M135" s="386"/>
      <c r="N135" s="386"/>
      <c r="O135" s="386"/>
      <c r="P135" s="386"/>
      <c r="Q135" s="386"/>
      <c r="R135" s="386"/>
      <c r="S135" s="386"/>
      <c r="T135" s="386"/>
      <c r="U135" s="386"/>
      <c r="V135" s="386"/>
      <c r="W135" s="386"/>
      <c r="X135" s="386"/>
      <c r="Y135" s="386"/>
      <c r="Z135" s="386"/>
    </row>
    <row r="136" spans="1:26" ht="15.75" customHeight="1">
      <c r="A136" s="386"/>
      <c r="B136" s="386"/>
      <c r="C136" s="386"/>
      <c r="D136" s="386"/>
      <c r="E136" s="386"/>
      <c r="F136" s="386"/>
      <c r="G136" s="386"/>
      <c r="H136" s="386"/>
      <c r="I136" s="386"/>
      <c r="J136" s="386"/>
      <c r="K136" s="386"/>
      <c r="L136" s="386"/>
      <c r="M136" s="386"/>
      <c r="N136" s="386"/>
      <c r="O136" s="386"/>
      <c r="P136" s="386"/>
      <c r="Q136" s="386"/>
      <c r="R136" s="386"/>
      <c r="S136" s="386"/>
      <c r="T136" s="386"/>
      <c r="U136" s="386"/>
      <c r="V136" s="386"/>
      <c r="W136" s="386"/>
      <c r="X136" s="386"/>
      <c r="Y136" s="386"/>
      <c r="Z136" s="386"/>
    </row>
    <row r="137" spans="1:26" ht="15.75" customHeight="1">
      <c r="A137" s="386"/>
      <c r="B137" s="386"/>
      <c r="C137" s="386"/>
      <c r="D137" s="386"/>
      <c r="E137" s="386"/>
      <c r="F137" s="386"/>
      <c r="G137" s="386"/>
      <c r="H137" s="386"/>
      <c r="I137" s="386"/>
      <c r="J137" s="386"/>
      <c r="K137" s="386"/>
      <c r="L137" s="386"/>
      <c r="M137" s="386"/>
      <c r="N137" s="386"/>
      <c r="O137" s="386"/>
      <c r="P137" s="386"/>
      <c r="Q137" s="386"/>
      <c r="R137" s="386"/>
      <c r="S137" s="386"/>
      <c r="T137" s="386"/>
      <c r="U137" s="386"/>
      <c r="V137" s="386"/>
      <c r="W137" s="386"/>
      <c r="X137" s="386"/>
      <c r="Y137" s="386"/>
      <c r="Z137" s="386"/>
    </row>
    <row r="138" spans="1:26" ht="15.75" customHeight="1">
      <c r="A138" s="386"/>
      <c r="B138" s="386"/>
      <c r="C138" s="386"/>
      <c r="D138" s="386"/>
      <c r="E138" s="386"/>
      <c r="F138" s="386"/>
      <c r="G138" s="386"/>
      <c r="H138" s="386"/>
      <c r="I138" s="386"/>
      <c r="J138" s="386"/>
      <c r="K138" s="386"/>
      <c r="L138" s="386"/>
      <c r="M138" s="386"/>
      <c r="N138" s="386"/>
      <c r="O138" s="386"/>
      <c r="P138" s="386"/>
      <c r="Q138" s="386"/>
      <c r="R138" s="386"/>
      <c r="S138" s="386"/>
      <c r="T138" s="386"/>
      <c r="U138" s="386"/>
      <c r="V138" s="386"/>
      <c r="W138" s="386"/>
      <c r="X138" s="386"/>
      <c r="Y138" s="386"/>
      <c r="Z138" s="386"/>
    </row>
    <row r="139" spans="1:26" ht="15.75" customHeight="1">
      <c r="A139" s="386"/>
      <c r="B139" s="386"/>
      <c r="C139" s="386"/>
      <c r="D139" s="386"/>
      <c r="E139" s="386"/>
      <c r="F139" s="386"/>
      <c r="G139" s="386"/>
      <c r="H139" s="386"/>
      <c r="I139" s="386"/>
      <c r="J139" s="386"/>
      <c r="K139" s="386"/>
      <c r="L139" s="386"/>
      <c r="M139" s="386"/>
      <c r="N139" s="386"/>
      <c r="O139" s="386"/>
      <c r="P139" s="386"/>
      <c r="Q139" s="386"/>
      <c r="R139" s="386"/>
      <c r="S139" s="386"/>
      <c r="T139" s="386"/>
      <c r="U139" s="386"/>
      <c r="V139" s="386"/>
      <c r="W139" s="386"/>
      <c r="X139" s="386"/>
      <c r="Y139" s="386"/>
      <c r="Z139" s="386"/>
    </row>
    <row r="140" spans="1:26" ht="15.75" customHeight="1">
      <c r="A140" s="386"/>
      <c r="B140" s="386"/>
      <c r="C140" s="386"/>
      <c r="D140" s="386"/>
      <c r="E140" s="386"/>
      <c r="F140" s="386"/>
      <c r="G140" s="386"/>
      <c r="H140" s="386"/>
      <c r="I140" s="386"/>
      <c r="J140" s="386"/>
      <c r="K140" s="386"/>
      <c r="L140" s="386"/>
      <c r="M140" s="386"/>
      <c r="N140" s="386"/>
      <c r="O140" s="386"/>
      <c r="P140" s="386"/>
      <c r="Q140" s="386"/>
      <c r="R140" s="386"/>
      <c r="S140" s="386"/>
      <c r="T140" s="386"/>
      <c r="U140" s="386"/>
      <c r="V140" s="386"/>
      <c r="W140" s="386"/>
      <c r="X140" s="386"/>
      <c r="Y140" s="386"/>
      <c r="Z140" s="386"/>
    </row>
    <row r="141" spans="1:26" ht="15.75" customHeight="1">
      <c r="A141" s="386"/>
      <c r="B141" s="386"/>
      <c r="C141" s="386"/>
      <c r="D141" s="386"/>
      <c r="E141" s="386"/>
      <c r="F141" s="386"/>
      <c r="G141" s="386"/>
      <c r="H141" s="386"/>
      <c r="I141" s="386"/>
      <c r="J141" s="386"/>
      <c r="K141" s="386"/>
      <c r="L141" s="386"/>
      <c r="M141" s="386"/>
      <c r="N141" s="386"/>
      <c r="O141" s="386"/>
      <c r="P141" s="386"/>
      <c r="Q141" s="386"/>
      <c r="R141" s="386"/>
      <c r="S141" s="386"/>
      <c r="T141" s="386"/>
      <c r="U141" s="386"/>
      <c r="V141" s="386"/>
      <c r="W141" s="386"/>
      <c r="X141" s="386"/>
      <c r="Y141" s="386"/>
      <c r="Z141" s="386"/>
    </row>
    <row r="142" spans="1:26" ht="15.75" customHeight="1">
      <c r="A142" s="386"/>
      <c r="B142" s="386"/>
      <c r="C142" s="386"/>
      <c r="D142" s="386"/>
      <c r="E142" s="386"/>
      <c r="F142" s="386"/>
      <c r="G142" s="386"/>
      <c r="H142" s="386"/>
      <c r="I142" s="386"/>
      <c r="J142" s="386"/>
      <c r="K142" s="386"/>
      <c r="L142" s="386"/>
      <c r="M142" s="386"/>
      <c r="N142" s="386"/>
      <c r="O142" s="386"/>
      <c r="P142" s="386"/>
      <c r="Q142" s="386"/>
      <c r="R142" s="386"/>
      <c r="S142" s="386"/>
      <c r="T142" s="386"/>
      <c r="U142" s="386"/>
      <c r="V142" s="386"/>
      <c r="W142" s="386"/>
      <c r="X142" s="386"/>
      <c r="Y142" s="386"/>
      <c r="Z142" s="386"/>
    </row>
    <row r="143" spans="1:26" ht="15.75" customHeight="1">
      <c r="A143" s="386"/>
      <c r="B143" s="386"/>
      <c r="C143" s="386"/>
      <c r="D143" s="386"/>
      <c r="E143" s="386"/>
      <c r="F143" s="386"/>
      <c r="G143" s="386"/>
      <c r="H143" s="386"/>
      <c r="I143" s="386"/>
      <c r="J143" s="386"/>
      <c r="K143" s="386"/>
      <c r="L143" s="386"/>
      <c r="M143" s="386"/>
      <c r="N143" s="386"/>
      <c r="O143" s="386"/>
      <c r="P143" s="386"/>
      <c r="Q143" s="386"/>
      <c r="R143" s="386"/>
      <c r="S143" s="386"/>
      <c r="T143" s="386"/>
      <c r="U143" s="386"/>
      <c r="V143" s="386"/>
      <c r="W143" s="386"/>
      <c r="X143" s="386"/>
      <c r="Y143" s="386"/>
      <c r="Z143" s="386"/>
    </row>
    <row r="144" spans="1:26" ht="15.75" customHeight="1">
      <c r="A144" s="386"/>
      <c r="B144" s="386"/>
      <c r="C144" s="386"/>
      <c r="D144" s="386"/>
      <c r="E144" s="386"/>
      <c r="F144" s="386"/>
      <c r="G144" s="386"/>
      <c r="H144" s="386"/>
      <c r="I144" s="386"/>
      <c r="J144" s="386"/>
      <c r="K144" s="386"/>
      <c r="L144" s="386"/>
      <c r="M144" s="386"/>
      <c r="N144" s="386"/>
      <c r="O144" s="386"/>
      <c r="P144" s="386"/>
      <c r="Q144" s="386"/>
      <c r="R144" s="386"/>
      <c r="S144" s="386"/>
      <c r="T144" s="386"/>
      <c r="U144" s="386"/>
      <c r="V144" s="386"/>
      <c r="W144" s="386"/>
      <c r="X144" s="386"/>
      <c r="Y144" s="386"/>
      <c r="Z144" s="386"/>
    </row>
    <row r="145" spans="1:26" ht="15.75" customHeight="1">
      <c r="A145" s="386"/>
      <c r="B145" s="386"/>
      <c r="C145" s="386"/>
      <c r="D145" s="386"/>
      <c r="E145" s="386"/>
      <c r="F145" s="386"/>
      <c r="G145" s="386"/>
      <c r="H145" s="386"/>
      <c r="I145" s="386"/>
      <c r="J145" s="386"/>
      <c r="K145" s="386"/>
      <c r="L145" s="386"/>
      <c r="M145" s="386"/>
      <c r="N145" s="386"/>
      <c r="O145" s="386"/>
      <c r="P145" s="386"/>
      <c r="Q145" s="386"/>
      <c r="R145" s="386"/>
      <c r="S145" s="386"/>
      <c r="T145" s="386"/>
      <c r="U145" s="386"/>
      <c r="V145" s="386"/>
      <c r="W145" s="386"/>
      <c r="X145" s="386"/>
      <c r="Y145" s="386"/>
      <c r="Z145" s="386"/>
    </row>
    <row r="146" spans="1:26" ht="15.75" customHeight="1">
      <c r="A146" s="386"/>
      <c r="B146" s="386"/>
      <c r="C146" s="386"/>
      <c r="D146" s="386"/>
      <c r="E146" s="386"/>
      <c r="F146" s="386"/>
      <c r="G146" s="386"/>
      <c r="H146" s="386"/>
      <c r="I146" s="386"/>
      <c r="J146" s="386"/>
      <c r="K146" s="386"/>
      <c r="L146" s="386"/>
      <c r="M146" s="386"/>
      <c r="N146" s="386"/>
      <c r="O146" s="386"/>
      <c r="P146" s="386"/>
      <c r="Q146" s="386"/>
      <c r="R146" s="386"/>
      <c r="S146" s="386"/>
      <c r="T146" s="386"/>
      <c r="U146" s="386"/>
      <c r="V146" s="386"/>
      <c r="W146" s="386"/>
      <c r="X146" s="386"/>
      <c r="Y146" s="386"/>
      <c r="Z146" s="386"/>
    </row>
    <row r="147" spans="1:26" ht="15.75" customHeight="1">
      <c r="A147" s="386"/>
      <c r="B147" s="386"/>
      <c r="C147" s="386"/>
      <c r="D147" s="386"/>
      <c r="E147" s="386"/>
      <c r="F147" s="386"/>
      <c r="G147" s="386"/>
      <c r="H147" s="386"/>
      <c r="I147" s="386"/>
      <c r="J147" s="386"/>
      <c r="K147" s="386"/>
      <c r="L147" s="386"/>
      <c r="M147" s="386"/>
      <c r="N147" s="386"/>
      <c r="O147" s="386"/>
      <c r="P147" s="386"/>
      <c r="Q147" s="386"/>
      <c r="R147" s="386"/>
      <c r="S147" s="386"/>
      <c r="T147" s="386"/>
      <c r="U147" s="386"/>
      <c r="V147" s="386"/>
      <c r="W147" s="386"/>
      <c r="X147" s="386"/>
      <c r="Y147" s="386"/>
      <c r="Z147" s="386"/>
    </row>
    <row r="148" spans="1:26" ht="15.75" customHeight="1">
      <c r="A148" s="386"/>
      <c r="B148" s="386"/>
      <c r="C148" s="386"/>
      <c r="D148" s="386"/>
      <c r="E148" s="386"/>
      <c r="F148" s="386"/>
      <c r="G148" s="386"/>
      <c r="H148" s="386"/>
      <c r="I148" s="386"/>
      <c r="J148" s="386"/>
      <c r="K148" s="386"/>
      <c r="L148" s="386"/>
      <c r="M148" s="386"/>
      <c r="N148" s="386"/>
      <c r="O148" s="386"/>
      <c r="P148" s="386"/>
      <c r="Q148" s="386"/>
      <c r="R148" s="386"/>
      <c r="S148" s="386"/>
      <c r="T148" s="386"/>
      <c r="U148" s="386"/>
      <c r="V148" s="386"/>
      <c r="W148" s="386"/>
      <c r="X148" s="386"/>
      <c r="Y148" s="386"/>
      <c r="Z148" s="386"/>
    </row>
    <row r="149" spans="1:26" ht="15.75" customHeight="1">
      <c r="A149" s="386"/>
      <c r="B149" s="386"/>
      <c r="C149" s="386"/>
      <c r="D149" s="386"/>
      <c r="E149" s="386"/>
      <c r="F149" s="386"/>
      <c r="G149" s="386"/>
      <c r="H149" s="386"/>
      <c r="I149" s="386"/>
      <c r="J149" s="386"/>
      <c r="K149" s="386"/>
      <c r="L149" s="386"/>
      <c r="M149" s="386"/>
      <c r="N149" s="386"/>
      <c r="O149" s="386"/>
      <c r="P149" s="386"/>
      <c r="Q149" s="386"/>
      <c r="R149" s="386"/>
      <c r="S149" s="386"/>
      <c r="T149" s="386"/>
      <c r="U149" s="386"/>
      <c r="V149" s="386"/>
      <c r="W149" s="386"/>
      <c r="X149" s="386"/>
      <c r="Y149" s="386"/>
      <c r="Z149" s="386"/>
    </row>
    <row r="150" spans="1:26" ht="15.75" customHeight="1">
      <c r="A150" s="386"/>
      <c r="B150" s="386"/>
      <c r="C150" s="386"/>
      <c r="D150" s="386"/>
      <c r="E150" s="386"/>
      <c r="F150" s="386"/>
      <c r="G150" s="386"/>
      <c r="H150" s="386"/>
      <c r="I150" s="386"/>
      <c r="J150" s="386"/>
      <c r="K150" s="386"/>
      <c r="L150" s="386"/>
      <c r="M150" s="386"/>
      <c r="N150" s="386"/>
      <c r="O150" s="386"/>
      <c r="P150" s="386"/>
      <c r="Q150" s="386"/>
      <c r="R150" s="386"/>
      <c r="S150" s="386"/>
      <c r="T150" s="386"/>
      <c r="U150" s="386"/>
      <c r="V150" s="386"/>
      <c r="W150" s="386"/>
      <c r="X150" s="386"/>
      <c r="Y150" s="386"/>
      <c r="Z150" s="386"/>
    </row>
    <row r="151" spans="1:26" ht="15.75" customHeight="1">
      <c r="A151" s="386"/>
      <c r="B151" s="386"/>
      <c r="C151" s="386"/>
      <c r="D151" s="386"/>
      <c r="E151" s="386"/>
      <c r="F151" s="386"/>
      <c r="G151" s="386"/>
      <c r="H151" s="386"/>
      <c r="I151" s="386"/>
      <c r="J151" s="386"/>
      <c r="K151" s="386"/>
      <c r="L151" s="386"/>
      <c r="M151" s="386"/>
      <c r="N151" s="386"/>
      <c r="O151" s="386"/>
      <c r="P151" s="386"/>
      <c r="Q151" s="386"/>
      <c r="R151" s="386"/>
      <c r="S151" s="386"/>
      <c r="T151" s="386"/>
      <c r="U151" s="386"/>
      <c r="V151" s="386"/>
      <c r="W151" s="386"/>
      <c r="X151" s="386"/>
      <c r="Y151" s="386"/>
      <c r="Z151" s="386"/>
    </row>
    <row r="152" spans="1:26" ht="15.75" customHeight="1">
      <c r="A152" s="386"/>
      <c r="B152" s="386"/>
      <c r="C152" s="386"/>
      <c r="D152" s="386"/>
      <c r="E152" s="386"/>
      <c r="F152" s="386"/>
      <c r="G152" s="386"/>
      <c r="H152" s="386"/>
      <c r="I152" s="386"/>
      <c r="J152" s="386"/>
      <c r="K152" s="386"/>
      <c r="L152" s="386"/>
      <c r="M152" s="386"/>
      <c r="N152" s="386"/>
      <c r="O152" s="386"/>
      <c r="P152" s="386"/>
      <c r="Q152" s="386"/>
      <c r="R152" s="386"/>
      <c r="S152" s="386"/>
      <c r="T152" s="386"/>
      <c r="U152" s="386"/>
      <c r="V152" s="386"/>
      <c r="W152" s="386"/>
      <c r="X152" s="386"/>
      <c r="Y152" s="386"/>
      <c r="Z152" s="386"/>
    </row>
    <row r="153" spans="1:26" ht="15.75" customHeight="1">
      <c r="A153" s="386"/>
      <c r="B153" s="386"/>
      <c r="C153" s="386"/>
      <c r="D153" s="386"/>
      <c r="E153" s="386"/>
      <c r="F153" s="386"/>
      <c r="G153" s="386"/>
      <c r="H153" s="386"/>
      <c r="I153" s="386"/>
      <c r="J153" s="386"/>
      <c r="K153" s="386"/>
      <c r="L153" s="386"/>
      <c r="M153" s="386"/>
      <c r="N153" s="386"/>
      <c r="O153" s="386"/>
      <c r="P153" s="386"/>
      <c r="Q153" s="386"/>
      <c r="R153" s="386"/>
      <c r="S153" s="386"/>
      <c r="T153" s="386"/>
      <c r="U153" s="386"/>
      <c r="V153" s="386"/>
      <c r="W153" s="386"/>
      <c r="X153" s="386"/>
      <c r="Y153" s="386"/>
      <c r="Z153" s="386"/>
    </row>
    <row r="154" spans="1:26" ht="15.75" customHeight="1">
      <c r="A154" s="386"/>
      <c r="B154" s="386"/>
      <c r="C154" s="386"/>
      <c r="D154" s="386"/>
      <c r="E154" s="386"/>
      <c r="F154" s="386"/>
      <c r="G154" s="386"/>
      <c r="H154" s="386"/>
      <c r="I154" s="386"/>
      <c r="J154" s="386"/>
      <c r="K154" s="386"/>
      <c r="L154" s="386"/>
      <c r="M154" s="386"/>
      <c r="N154" s="386"/>
      <c r="O154" s="386"/>
      <c r="P154" s="386"/>
      <c r="Q154" s="386"/>
      <c r="R154" s="386"/>
      <c r="S154" s="386"/>
      <c r="T154" s="386"/>
      <c r="U154" s="386"/>
      <c r="V154" s="386"/>
      <c r="W154" s="386"/>
      <c r="X154" s="386"/>
      <c r="Y154" s="386"/>
      <c r="Z154" s="386"/>
    </row>
    <row r="155" spans="1:26" ht="15.75" customHeight="1">
      <c r="A155" s="386"/>
      <c r="B155" s="386"/>
      <c r="C155" s="386"/>
      <c r="D155" s="386"/>
      <c r="E155" s="386"/>
      <c r="F155" s="386"/>
      <c r="G155" s="386"/>
      <c r="H155" s="386"/>
      <c r="I155" s="386"/>
      <c r="J155" s="386"/>
      <c r="K155" s="386"/>
      <c r="L155" s="386"/>
      <c r="M155" s="386"/>
      <c r="N155" s="386"/>
      <c r="O155" s="386"/>
      <c r="P155" s="386"/>
      <c r="Q155" s="386"/>
      <c r="R155" s="386"/>
      <c r="S155" s="386"/>
      <c r="T155" s="386"/>
      <c r="U155" s="386"/>
      <c r="V155" s="386"/>
      <c r="W155" s="386"/>
      <c r="X155" s="386"/>
      <c r="Y155" s="386"/>
      <c r="Z155" s="386"/>
    </row>
    <row r="156" spans="1:26" ht="15.75" customHeight="1">
      <c r="A156" s="386"/>
      <c r="B156" s="386"/>
      <c r="C156" s="386"/>
      <c r="D156" s="386"/>
      <c r="E156" s="386"/>
      <c r="F156" s="386"/>
      <c r="G156" s="386"/>
      <c r="H156" s="386"/>
      <c r="I156" s="386"/>
      <c r="J156" s="386"/>
      <c r="K156" s="386"/>
      <c r="L156" s="386"/>
      <c r="M156" s="386"/>
      <c r="N156" s="386"/>
      <c r="O156" s="386"/>
      <c r="P156" s="386"/>
      <c r="Q156" s="386"/>
      <c r="R156" s="386"/>
      <c r="S156" s="386"/>
      <c r="T156" s="386"/>
      <c r="U156" s="386"/>
      <c r="V156" s="386"/>
      <c r="W156" s="386"/>
      <c r="X156" s="386"/>
      <c r="Y156" s="386"/>
      <c r="Z156" s="386"/>
    </row>
    <row r="157" spans="1:26" ht="15.75" customHeight="1">
      <c r="A157" s="386"/>
      <c r="B157" s="386"/>
      <c r="C157" s="386"/>
      <c r="D157" s="386"/>
      <c r="E157" s="386"/>
      <c r="F157" s="386"/>
      <c r="G157" s="386"/>
      <c r="H157" s="386"/>
      <c r="I157" s="386"/>
      <c r="J157" s="386"/>
      <c r="K157" s="386"/>
      <c r="L157" s="386"/>
      <c r="M157" s="386"/>
      <c r="N157" s="386"/>
      <c r="O157" s="386"/>
      <c r="P157" s="386"/>
      <c r="Q157" s="386"/>
      <c r="R157" s="386"/>
      <c r="S157" s="386"/>
      <c r="T157" s="386"/>
      <c r="U157" s="386"/>
      <c r="V157" s="386"/>
      <c r="W157" s="386"/>
      <c r="X157" s="386"/>
      <c r="Y157" s="386"/>
      <c r="Z157" s="386"/>
    </row>
    <row r="158" spans="1:26" ht="15.75" customHeight="1">
      <c r="A158" s="386"/>
      <c r="B158" s="386"/>
      <c r="C158" s="386"/>
      <c r="D158" s="386"/>
      <c r="E158" s="386"/>
      <c r="F158" s="386"/>
      <c r="G158" s="386"/>
      <c r="H158" s="386"/>
      <c r="I158" s="386"/>
      <c r="J158" s="386"/>
      <c r="K158" s="386"/>
      <c r="L158" s="386"/>
      <c r="M158" s="386"/>
      <c r="N158" s="386"/>
      <c r="O158" s="386"/>
      <c r="P158" s="386"/>
      <c r="Q158" s="386"/>
      <c r="R158" s="386"/>
      <c r="S158" s="386"/>
      <c r="T158" s="386"/>
      <c r="U158" s="386"/>
      <c r="V158" s="386"/>
      <c r="W158" s="386"/>
      <c r="X158" s="386"/>
      <c r="Y158" s="386"/>
      <c r="Z158" s="386"/>
    </row>
    <row r="159" spans="1:26" ht="15.75" customHeight="1">
      <c r="A159" s="386"/>
      <c r="B159" s="386"/>
      <c r="C159" s="386"/>
      <c r="D159" s="386"/>
      <c r="E159" s="386"/>
      <c r="F159" s="386"/>
      <c r="G159" s="386"/>
      <c r="H159" s="386"/>
      <c r="I159" s="386"/>
      <c r="J159" s="386"/>
      <c r="K159" s="386"/>
      <c r="L159" s="386"/>
      <c r="M159" s="386"/>
      <c r="N159" s="386"/>
      <c r="O159" s="386"/>
      <c r="P159" s="386"/>
      <c r="Q159" s="386"/>
      <c r="R159" s="386"/>
      <c r="S159" s="386"/>
      <c r="T159" s="386"/>
      <c r="U159" s="386"/>
      <c r="V159" s="386"/>
      <c r="W159" s="386"/>
      <c r="X159" s="386"/>
      <c r="Y159" s="386"/>
      <c r="Z159" s="386"/>
    </row>
    <row r="160" spans="1:26" ht="15.75" customHeight="1">
      <c r="A160" s="386"/>
      <c r="B160" s="386"/>
      <c r="C160" s="386"/>
      <c r="D160" s="386"/>
      <c r="E160" s="386"/>
      <c r="F160" s="386"/>
      <c r="G160" s="386"/>
      <c r="H160" s="386"/>
      <c r="I160" s="386"/>
      <c r="J160" s="386"/>
      <c r="K160" s="386"/>
      <c r="L160" s="386"/>
      <c r="M160" s="386"/>
      <c r="N160" s="386"/>
      <c r="O160" s="386"/>
      <c r="P160" s="386"/>
      <c r="Q160" s="386"/>
      <c r="R160" s="386"/>
      <c r="S160" s="386"/>
      <c r="T160" s="386"/>
      <c r="U160" s="386"/>
      <c r="V160" s="386"/>
      <c r="W160" s="386"/>
      <c r="X160" s="386"/>
      <c r="Y160" s="386"/>
      <c r="Z160" s="386"/>
    </row>
    <row r="161" spans="1:26" ht="15.75" customHeight="1">
      <c r="A161" s="386"/>
      <c r="B161" s="386"/>
      <c r="C161" s="386"/>
      <c r="D161" s="386"/>
      <c r="E161" s="386"/>
      <c r="F161" s="386"/>
      <c r="G161" s="386"/>
      <c r="H161" s="386"/>
      <c r="I161" s="386"/>
      <c r="J161" s="386"/>
      <c r="K161" s="386"/>
      <c r="L161" s="386"/>
      <c r="M161" s="386"/>
      <c r="N161" s="386"/>
      <c r="O161" s="386"/>
      <c r="P161" s="386"/>
      <c r="Q161" s="386"/>
      <c r="R161" s="386"/>
      <c r="S161" s="386"/>
      <c r="T161" s="386"/>
      <c r="U161" s="386"/>
      <c r="V161" s="386"/>
      <c r="W161" s="386"/>
      <c r="X161" s="386"/>
      <c r="Y161" s="386"/>
      <c r="Z161" s="386"/>
    </row>
    <row r="162" spans="1:26" ht="15.75" customHeight="1">
      <c r="A162" s="386"/>
      <c r="B162" s="386"/>
      <c r="C162" s="386"/>
      <c r="D162" s="386"/>
      <c r="E162" s="386"/>
      <c r="F162" s="386"/>
      <c r="G162" s="386"/>
      <c r="H162" s="386"/>
      <c r="I162" s="386"/>
      <c r="J162" s="386"/>
      <c r="K162" s="386"/>
      <c r="L162" s="386"/>
      <c r="M162" s="386"/>
      <c r="N162" s="386"/>
      <c r="O162" s="386"/>
      <c r="P162" s="386"/>
      <c r="Q162" s="386"/>
      <c r="R162" s="386"/>
      <c r="S162" s="386"/>
      <c r="T162" s="386"/>
      <c r="U162" s="386"/>
      <c r="V162" s="386"/>
      <c r="W162" s="386"/>
      <c r="X162" s="386"/>
      <c r="Y162" s="386"/>
      <c r="Z162" s="386"/>
    </row>
    <row r="163" spans="1:26" ht="15.75" customHeight="1">
      <c r="A163" s="386"/>
      <c r="B163" s="386"/>
      <c r="C163" s="386"/>
      <c r="D163" s="386"/>
      <c r="E163" s="386"/>
      <c r="F163" s="386"/>
      <c r="G163" s="386"/>
      <c r="H163" s="386"/>
      <c r="I163" s="386"/>
      <c r="J163" s="386"/>
      <c r="K163" s="386"/>
      <c r="L163" s="386"/>
      <c r="M163" s="386"/>
      <c r="N163" s="386"/>
      <c r="O163" s="386"/>
      <c r="P163" s="386"/>
      <c r="Q163" s="386"/>
      <c r="R163" s="386"/>
      <c r="S163" s="386"/>
      <c r="T163" s="386"/>
      <c r="U163" s="386"/>
      <c r="V163" s="386"/>
      <c r="W163" s="386"/>
      <c r="X163" s="386"/>
      <c r="Y163" s="386"/>
      <c r="Z163" s="386"/>
    </row>
    <row r="164" spans="1:26" ht="15.75" customHeight="1">
      <c r="A164" s="386"/>
      <c r="B164" s="386"/>
      <c r="C164" s="386"/>
      <c r="D164" s="386"/>
      <c r="E164" s="386"/>
      <c r="F164" s="386"/>
      <c r="G164" s="386"/>
      <c r="H164" s="386"/>
      <c r="I164" s="386"/>
      <c r="J164" s="386"/>
      <c r="K164" s="386"/>
      <c r="L164" s="386"/>
      <c r="M164" s="386"/>
      <c r="N164" s="386"/>
      <c r="O164" s="386"/>
      <c r="P164" s="386"/>
      <c r="Q164" s="386"/>
      <c r="R164" s="386"/>
      <c r="S164" s="386"/>
      <c r="T164" s="386"/>
      <c r="U164" s="386"/>
      <c r="V164" s="386"/>
      <c r="W164" s="386"/>
      <c r="X164" s="386"/>
      <c r="Y164" s="386"/>
      <c r="Z164" s="386"/>
    </row>
    <row r="165" spans="1:26" ht="15.75" customHeight="1">
      <c r="A165" s="386"/>
      <c r="B165" s="386"/>
      <c r="C165" s="386"/>
      <c r="D165" s="386"/>
      <c r="E165" s="386"/>
      <c r="F165" s="386"/>
      <c r="G165" s="386"/>
      <c r="H165" s="386"/>
      <c r="I165" s="386"/>
      <c r="J165" s="386"/>
      <c r="K165" s="386"/>
      <c r="L165" s="386"/>
      <c r="M165" s="386"/>
      <c r="N165" s="386"/>
      <c r="O165" s="386"/>
      <c r="P165" s="386"/>
      <c r="Q165" s="386"/>
      <c r="R165" s="386"/>
      <c r="S165" s="386"/>
      <c r="T165" s="386"/>
      <c r="U165" s="386"/>
      <c r="V165" s="386"/>
      <c r="W165" s="386"/>
      <c r="X165" s="386"/>
      <c r="Y165" s="386"/>
      <c r="Z165" s="386"/>
    </row>
    <row r="166" spans="1:26" ht="15.75" customHeight="1">
      <c r="A166" s="386"/>
      <c r="B166" s="386"/>
      <c r="C166" s="386"/>
      <c r="D166" s="386"/>
      <c r="E166" s="386"/>
      <c r="F166" s="386"/>
      <c r="G166" s="386"/>
      <c r="H166" s="386"/>
      <c r="I166" s="386"/>
      <c r="J166" s="386"/>
      <c r="K166" s="386"/>
      <c r="L166" s="386"/>
      <c r="M166" s="386"/>
      <c r="N166" s="386"/>
      <c r="O166" s="386"/>
      <c r="P166" s="386"/>
      <c r="Q166" s="386"/>
      <c r="R166" s="386"/>
      <c r="S166" s="386"/>
      <c r="T166" s="386"/>
      <c r="U166" s="386"/>
      <c r="V166" s="386"/>
      <c r="W166" s="386"/>
      <c r="X166" s="386"/>
      <c r="Y166" s="386"/>
      <c r="Z166" s="386"/>
    </row>
    <row r="167" spans="1:26" ht="15.75" customHeight="1">
      <c r="A167" s="386"/>
      <c r="B167" s="386"/>
      <c r="C167" s="386"/>
      <c r="D167" s="386"/>
      <c r="E167" s="386"/>
      <c r="F167" s="386"/>
      <c r="G167" s="386"/>
      <c r="H167" s="386"/>
      <c r="I167" s="386"/>
      <c r="J167" s="386"/>
      <c r="K167" s="386"/>
      <c r="L167" s="386"/>
      <c r="M167" s="386"/>
      <c r="N167" s="386"/>
      <c r="O167" s="386"/>
      <c r="P167" s="386"/>
      <c r="Q167" s="386"/>
      <c r="R167" s="386"/>
      <c r="S167" s="386"/>
      <c r="T167" s="386"/>
      <c r="U167" s="386"/>
      <c r="V167" s="386"/>
      <c r="W167" s="386"/>
      <c r="X167" s="386"/>
      <c r="Y167" s="386"/>
      <c r="Z167" s="386"/>
    </row>
    <row r="168" spans="1:26" ht="15.75" customHeight="1">
      <c r="A168" s="386"/>
      <c r="B168" s="386"/>
      <c r="C168" s="386"/>
      <c r="D168" s="386"/>
      <c r="E168" s="386"/>
      <c r="F168" s="386"/>
      <c r="G168" s="386"/>
      <c r="H168" s="386"/>
      <c r="I168" s="386"/>
      <c r="J168" s="386"/>
      <c r="K168" s="386"/>
      <c r="L168" s="386"/>
      <c r="M168" s="386"/>
      <c r="N168" s="386"/>
      <c r="O168" s="386"/>
      <c r="P168" s="386"/>
      <c r="Q168" s="386"/>
      <c r="R168" s="386"/>
      <c r="S168" s="386"/>
      <c r="T168" s="386"/>
      <c r="U168" s="386"/>
      <c r="V168" s="386"/>
      <c r="W168" s="386"/>
      <c r="X168" s="386"/>
      <c r="Y168" s="386"/>
      <c r="Z168" s="386"/>
    </row>
    <row r="169" spans="1:26" ht="15.75" customHeight="1">
      <c r="A169" s="386"/>
      <c r="B169" s="386"/>
      <c r="C169" s="386"/>
      <c r="D169" s="386"/>
      <c r="E169" s="386"/>
      <c r="F169" s="386"/>
      <c r="G169" s="386"/>
      <c r="H169" s="386"/>
      <c r="I169" s="386"/>
      <c r="J169" s="386"/>
      <c r="K169" s="386"/>
      <c r="L169" s="386"/>
      <c r="M169" s="386"/>
      <c r="N169" s="386"/>
      <c r="O169" s="386"/>
      <c r="P169" s="386"/>
      <c r="Q169" s="386"/>
      <c r="R169" s="386"/>
      <c r="S169" s="386"/>
      <c r="T169" s="386"/>
      <c r="U169" s="386"/>
      <c r="V169" s="386"/>
      <c r="W169" s="386"/>
      <c r="X169" s="386"/>
      <c r="Y169" s="386"/>
      <c r="Z169" s="386"/>
    </row>
    <row r="170" spans="1:26" ht="15.75" customHeight="1">
      <c r="A170" s="386"/>
      <c r="B170" s="386"/>
      <c r="C170" s="386"/>
      <c r="D170" s="386"/>
      <c r="E170" s="386"/>
      <c r="F170" s="386"/>
      <c r="G170" s="386"/>
      <c r="H170" s="386"/>
      <c r="I170" s="386"/>
      <c r="J170" s="386"/>
      <c r="K170" s="386"/>
      <c r="L170" s="386"/>
      <c r="M170" s="386"/>
      <c r="N170" s="386"/>
      <c r="O170" s="386"/>
      <c r="P170" s="386"/>
      <c r="Q170" s="386"/>
      <c r="R170" s="386"/>
      <c r="S170" s="386"/>
      <c r="T170" s="386"/>
      <c r="U170" s="386"/>
      <c r="V170" s="386"/>
      <c r="W170" s="386"/>
      <c r="X170" s="386"/>
      <c r="Y170" s="386"/>
      <c r="Z170" s="386"/>
    </row>
    <row r="171" spans="1:26" ht="15.75" customHeight="1">
      <c r="A171" s="386"/>
      <c r="B171" s="386"/>
      <c r="C171" s="386"/>
      <c r="D171" s="386"/>
      <c r="E171" s="386"/>
      <c r="F171" s="386"/>
      <c r="G171" s="386"/>
      <c r="H171" s="386"/>
      <c r="I171" s="386"/>
      <c r="J171" s="386"/>
      <c r="K171" s="386"/>
      <c r="L171" s="386"/>
      <c r="M171" s="386"/>
      <c r="N171" s="386"/>
      <c r="O171" s="386"/>
      <c r="P171" s="386"/>
      <c r="Q171" s="386"/>
      <c r="R171" s="386"/>
      <c r="S171" s="386"/>
      <c r="T171" s="386"/>
      <c r="U171" s="386"/>
      <c r="V171" s="386"/>
      <c r="W171" s="386"/>
      <c r="X171" s="386"/>
      <c r="Y171" s="386"/>
      <c r="Z171" s="386"/>
    </row>
    <row r="172" spans="1:26" ht="15.75" customHeight="1">
      <c r="A172" s="386"/>
      <c r="B172" s="386"/>
      <c r="C172" s="386"/>
      <c r="D172" s="386"/>
      <c r="E172" s="386"/>
      <c r="F172" s="386"/>
      <c r="G172" s="386"/>
      <c r="H172" s="386"/>
      <c r="I172" s="386"/>
      <c r="J172" s="386"/>
      <c r="K172" s="386"/>
      <c r="L172" s="386"/>
      <c r="M172" s="386"/>
      <c r="N172" s="386"/>
      <c r="O172" s="386"/>
      <c r="P172" s="386"/>
      <c r="Q172" s="386"/>
      <c r="R172" s="386"/>
      <c r="S172" s="386"/>
      <c r="T172" s="386"/>
      <c r="U172" s="386"/>
      <c r="V172" s="386"/>
      <c r="W172" s="386"/>
      <c r="X172" s="386"/>
      <c r="Y172" s="386"/>
      <c r="Z172" s="386"/>
    </row>
    <row r="173" spans="1:26" ht="15.75" customHeight="1">
      <c r="A173" s="386"/>
      <c r="B173" s="386"/>
      <c r="C173" s="386"/>
      <c r="D173" s="386"/>
      <c r="E173" s="386"/>
      <c r="F173" s="386"/>
      <c r="G173" s="386"/>
      <c r="H173" s="386"/>
      <c r="I173" s="386"/>
      <c r="J173" s="386"/>
      <c r="K173" s="386"/>
      <c r="L173" s="386"/>
      <c r="M173" s="386"/>
      <c r="N173" s="386"/>
      <c r="O173" s="386"/>
      <c r="P173" s="386"/>
      <c r="Q173" s="386"/>
      <c r="R173" s="386"/>
      <c r="S173" s="386"/>
      <c r="T173" s="386"/>
      <c r="U173" s="386"/>
      <c r="V173" s="386"/>
      <c r="W173" s="386"/>
      <c r="X173" s="386"/>
      <c r="Y173" s="386"/>
      <c r="Z173" s="386"/>
    </row>
    <row r="174" spans="1:26" ht="15.75" customHeight="1">
      <c r="A174" s="386"/>
      <c r="B174" s="386"/>
      <c r="C174" s="386"/>
      <c r="D174" s="386"/>
      <c r="E174" s="386"/>
      <c r="F174" s="386"/>
      <c r="G174" s="386"/>
      <c r="H174" s="386"/>
      <c r="I174" s="386"/>
      <c r="J174" s="386"/>
      <c r="K174" s="386"/>
      <c r="L174" s="386"/>
      <c r="M174" s="386"/>
      <c r="N174" s="386"/>
      <c r="O174" s="386"/>
      <c r="P174" s="386"/>
      <c r="Q174" s="386"/>
      <c r="R174" s="386"/>
      <c r="S174" s="386"/>
      <c r="T174" s="386"/>
      <c r="U174" s="386"/>
      <c r="V174" s="386"/>
      <c r="W174" s="386"/>
      <c r="X174" s="386"/>
      <c r="Y174" s="386"/>
      <c r="Z174" s="386"/>
    </row>
    <row r="175" spans="1:26" ht="15.75" customHeight="1">
      <c r="A175" s="386"/>
      <c r="B175" s="386"/>
      <c r="C175" s="386"/>
      <c r="D175" s="386"/>
      <c r="E175" s="386"/>
      <c r="F175" s="386"/>
      <c r="G175" s="386"/>
      <c r="H175" s="386"/>
      <c r="I175" s="386"/>
      <c r="J175" s="386"/>
      <c r="K175" s="386"/>
      <c r="L175" s="386"/>
      <c r="M175" s="386"/>
      <c r="N175" s="386"/>
      <c r="O175" s="386"/>
      <c r="P175" s="386"/>
      <c r="Q175" s="386"/>
      <c r="R175" s="386"/>
      <c r="S175" s="386"/>
      <c r="T175" s="386"/>
      <c r="U175" s="386"/>
      <c r="V175" s="386"/>
      <c r="W175" s="386"/>
      <c r="X175" s="386"/>
      <c r="Y175" s="386"/>
      <c r="Z175" s="386"/>
    </row>
    <row r="176" spans="1:26" ht="15.75" customHeight="1">
      <c r="A176" s="386"/>
      <c r="B176" s="386"/>
      <c r="C176" s="386"/>
      <c r="D176" s="386"/>
      <c r="E176" s="386"/>
      <c r="F176" s="386"/>
      <c r="G176" s="386"/>
      <c r="H176" s="386"/>
      <c r="I176" s="386"/>
      <c r="J176" s="386"/>
      <c r="K176" s="386"/>
      <c r="L176" s="386"/>
      <c r="M176" s="386"/>
      <c r="N176" s="386"/>
      <c r="O176" s="386"/>
      <c r="P176" s="386"/>
      <c r="Q176" s="386"/>
      <c r="R176" s="386"/>
      <c r="S176" s="386"/>
      <c r="T176" s="386"/>
      <c r="U176" s="386"/>
      <c r="V176" s="386"/>
      <c r="W176" s="386"/>
      <c r="X176" s="386"/>
      <c r="Y176" s="386"/>
      <c r="Z176" s="386"/>
    </row>
    <row r="177" spans="1:26" ht="15.75" customHeight="1">
      <c r="A177" s="386"/>
      <c r="B177" s="386"/>
      <c r="C177" s="386"/>
      <c r="D177" s="386"/>
      <c r="E177" s="386"/>
      <c r="F177" s="386"/>
      <c r="G177" s="386"/>
      <c r="H177" s="386"/>
      <c r="I177" s="386"/>
      <c r="J177" s="386"/>
      <c r="K177" s="386"/>
      <c r="L177" s="386"/>
      <c r="M177" s="386"/>
      <c r="N177" s="386"/>
      <c r="O177" s="386"/>
      <c r="P177" s="386"/>
      <c r="Q177" s="386"/>
      <c r="R177" s="386"/>
      <c r="S177" s="386"/>
      <c r="T177" s="386"/>
      <c r="U177" s="386"/>
      <c r="V177" s="386"/>
      <c r="W177" s="386"/>
      <c r="X177" s="386"/>
      <c r="Y177" s="386"/>
      <c r="Z177" s="386"/>
    </row>
    <row r="178" spans="1:26" ht="15.75" customHeight="1">
      <c r="A178" s="386"/>
      <c r="B178" s="386"/>
      <c r="C178" s="386"/>
      <c r="D178" s="386"/>
      <c r="E178" s="386"/>
      <c r="F178" s="386"/>
      <c r="G178" s="386"/>
      <c r="H178" s="386"/>
      <c r="I178" s="386"/>
      <c r="J178" s="386"/>
      <c r="K178" s="386"/>
      <c r="L178" s="386"/>
      <c r="M178" s="386"/>
      <c r="N178" s="386"/>
      <c r="O178" s="386"/>
      <c r="P178" s="386"/>
      <c r="Q178" s="386"/>
      <c r="R178" s="386"/>
      <c r="S178" s="386"/>
      <c r="T178" s="386"/>
      <c r="U178" s="386"/>
      <c r="V178" s="386"/>
      <c r="W178" s="386"/>
      <c r="X178" s="386"/>
      <c r="Y178" s="386"/>
      <c r="Z178" s="386"/>
    </row>
    <row r="179" spans="1:26" ht="15.75" customHeight="1">
      <c r="A179" s="386"/>
      <c r="B179" s="386"/>
      <c r="C179" s="386"/>
      <c r="D179" s="386"/>
      <c r="E179" s="386"/>
      <c r="F179" s="386"/>
      <c r="G179" s="386"/>
      <c r="H179" s="386"/>
      <c r="I179" s="386"/>
      <c r="J179" s="386"/>
      <c r="K179" s="386"/>
      <c r="L179" s="386"/>
      <c r="M179" s="386"/>
      <c r="N179" s="386"/>
      <c r="O179" s="386"/>
      <c r="P179" s="386"/>
      <c r="Q179" s="386"/>
      <c r="R179" s="386"/>
      <c r="S179" s="386"/>
      <c r="T179" s="386"/>
      <c r="U179" s="386"/>
      <c r="V179" s="386"/>
      <c r="W179" s="386"/>
      <c r="X179" s="386"/>
      <c r="Y179" s="386"/>
      <c r="Z179" s="386"/>
    </row>
    <row r="180" spans="1:26" ht="15.75" customHeight="1">
      <c r="A180" s="386"/>
      <c r="B180" s="386"/>
      <c r="C180" s="386"/>
      <c r="D180" s="386"/>
      <c r="E180" s="386"/>
      <c r="F180" s="386"/>
      <c r="G180" s="386"/>
      <c r="H180" s="386"/>
      <c r="I180" s="386"/>
      <c r="J180" s="386"/>
      <c r="K180" s="386"/>
      <c r="L180" s="386"/>
      <c r="M180" s="386"/>
      <c r="N180" s="386"/>
      <c r="O180" s="386"/>
      <c r="P180" s="386"/>
      <c r="Q180" s="386"/>
      <c r="R180" s="386"/>
      <c r="S180" s="386"/>
      <c r="T180" s="386"/>
      <c r="U180" s="386"/>
      <c r="V180" s="386"/>
      <c r="W180" s="386"/>
      <c r="X180" s="386"/>
      <c r="Y180" s="386"/>
      <c r="Z180" s="386"/>
    </row>
    <row r="181" spans="1:26" ht="15.75" customHeight="1">
      <c r="A181" s="386"/>
      <c r="B181" s="386"/>
      <c r="C181" s="386"/>
      <c r="D181" s="386"/>
      <c r="E181" s="386"/>
      <c r="F181" s="386"/>
      <c r="G181" s="386"/>
      <c r="H181" s="386"/>
      <c r="I181" s="386"/>
      <c r="J181" s="386"/>
      <c r="K181" s="386"/>
      <c r="L181" s="386"/>
      <c r="M181" s="386"/>
      <c r="N181" s="386"/>
      <c r="O181" s="386"/>
      <c r="P181" s="386"/>
      <c r="Q181" s="386"/>
      <c r="R181" s="386"/>
      <c r="S181" s="386"/>
      <c r="T181" s="386"/>
      <c r="U181" s="386"/>
      <c r="V181" s="386"/>
      <c r="W181" s="386"/>
      <c r="X181" s="386"/>
      <c r="Y181" s="386"/>
      <c r="Z181" s="386"/>
    </row>
    <row r="182" spans="1:26" ht="15.75" customHeight="1">
      <c r="A182" s="386"/>
      <c r="B182" s="386"/>
      <c r="C182" s="386"/>
      <c r="D182" s="386"/>
      <c r="E182" s="386"/>
      <c r="F182" s="386"/>
      <c r="G182" s="386"/>
      <c r="H182" s="386"/>
      <c r="I182" s="386"/>
      <c r="J182" s="386"/>
      <c r="K182" s="386"/>
      <c r="L182" s="386"/>
      <c r="M182" s="386"/>
      <c r="N182" s="386"/>
      <c r="O182" s="386"/>
      <c r="P182" s="386"/>
      <c r="Q182" s="386"/>
      <c r="R182" s="386"/>
      <c r="S182" s="386"/>
      <c r="T182" s="386"/>
      <c r="U182" s="386"/>
      <c r="V182" s="386"/>
      <c r="W182" s="386"/>
      <c r="X182" s="386"/>
      <c r="Y182" s="386"/>
      <c r="Z182" s="386"/>
    </row>
    <row r="183" spans="1:26" ht="15.75" customHeight="1">
      <c r="A183" s="386"/>
      <c r="B183" s="386"/>
      <c r="C183" s="386"/>
      <c r="D183" s="386"/>
      <c r="E183" s="386"/>
      <c r="F183" s="386"/>
      <c r="G183" s="386"/>
      <c r="H183" s="386"/>
      <c r="I183" s="386"/>
      <c r="J183" s="386"/>
      <c r="K183" s="386"/>
      <c r="L183" s="386"/>
      <c r="M183" s="386"/>
      <c r="N183" s="386"/>
      <c r="O183" s="386"/>
      <c r="P183" s="386"/>
      <c r="Q183" s="386"/>
      <c r="R183" s="386"/>
      <c r="S183" s="386"/>
      <c r="T183" s="386"/>
      <c r="U183" s="386"/>
      <c r="V183" s="386"/>
      <c r="W183" s="386"/>
      <c r="X183" s="386"/>
      <c r="Y183" s="386"/>
      <c r="Z183" s="386"/>
    </row>
    <row r="184" spans="1:26" ht="15.75" customHeight="1">
      <c r="A184" s="386"/>
      <c r="B184" s="386"/>
      <c r="C184" s="386"/>
      <c r="D184" s="386"/>
      <c r="E184" s="386"/>
      <c r="F184" s="386"/>
      <c r="G184" s="386"/>
      <c r="H184" s="386"/>
      <c r="I184" s="386"/>
      <c r="J184" s="386"/>
      <c r="K184" s="386"/>
      <c r="L184" s="386"/>
      <c r="M184" s="386"/>
      <c r="N184" s="386"/>
      <c r="O184" s="386"/>
      <c r="P184" s="386"/>
      <c r="Q184" s="386"/>
      <c r="R184" s="386"/>
      <c r="S184" s="386"/>
      <c r="T184" s="386"/>
      <c r="U184" s="386"/>
      <c r="V184" s="386"/>
      <c r="W184" s="386"/>
      <c r="X184" s="386"/>
      <c r="Y184" s="386"/>
      <c r="Z184" s="386"/>
    </row>
    <row r="185" spans="1:26" ht="15.75" customHeight="1">
      <c r="A185" s="386"/>
      <c r="B185" s="386"/>
      <c r="C185" s="386"/>
      <c r="D185" s="386"/>
      <c r="E185" s="386"/>
      <c r="F185" s="386"/>
      <c r="G185" s="386"/>
      <c r="H185" s="386"/>
      <c r="I185" s="386"/>
      <c r="J185" s="386"/>
      <c r="K185" s="386"/>
      <c r="L185" s="386"/>
      <c r="M185" s="386"/>
      <c r="N185" s="386"/>
      <c r="O185" s="386"/>
      <c r="P185" s="386"/>
      <c r="Q185" s="386"/>
      <c r="R185" s="386"/>
      <c r="S185" s="386"/>
      <c r="T185" s="386"/>
      <c r="U185" s="386"/>
      <c r="V185" s="386"/>
      <c r="W185" s="386"/>
      <c r="X185" s="386"/>
      <c r="Y185" s="386"/>
      <c r="Z185" s="386"/>
    </row>
    <row r="186" spans="1:26" ht="15.75" customHeight="1">
      <c r="A186" s="386"/>
      <c r="B186" s="386"/>
      <c r="C186" s="386"/>
      <c r="D186" s="386"/>
      <c r="E186" s="386"/>
      <c r="F186" s="386"/>
      <c r="G186" s="386"/>
      <c r="H186" s="386"/>
      <c r="I186" s="386"/>
      <c r="J186" s="386"/>
      <c r="K186" s="386"/>
      <c r="L186" s="386"/>
      <c r="M186" s="386"/>
      <c r="N186" s="386"/>
      <c r="O186" s="386"/>
      <c r="P186" s="386"/>
      <c r="Q186" s="386"/>
      <c r="R186" s="386"/>
      <c r="S186" s="386"/>
      <c r="T186" s="386"/>
      <c r="U186" s="386"/>
      <c r="V186" s="386"/>
      <c r="W186" s="386"/>
      <c r="X186" s="386"/>
      <c r="Y186" s="386"/>
      <c r="Z186" s="386"/>
    </row>
    <row r="187" spans="1:26" ht="15.75" customHeight="1">
      <c r="A187" s="386"/>
      <c r="B187" s="386"/>
      <c r="C187" s="386"/>
      <c r="D187" s="386"/>
      <c r="E187" s="386"/>
      <c r="F187" s="386"/>
      <c r="G187" s="386"/>
      <c r="H187" s="386"/>
      <c r="I187" s="386"/>
      <c r="J187" s="386"/>
      <c r="K187" s="386"/>
      <c r="L187" s="386"/>
      <c r="M187" s="386"/>
      <c r="N187" s="386"/>
      <c r="O187" s="386"/>
      <c r="P187" s="386"/>
      <c r="Q187" s="386"/>
      <c r="R187" s="386"/>
      <c r="S187" s="386"/>
      <c r="T187" s="386"/>
      <c r="U187" s="386"/>
      <c r="V187" s="386"/>
      <c r="W187" s="386"/>
      <c r="X187" s="386"/>
      <c r="Y187" s="386"/>
      <c r="Z187" s="386"/>
    </row>
    <row r="188" spans="1:26" ht="15.75" customHeight="1">
      <c r="A188" s="386"/>
      <c r="B188" s="386"/>
      <c r="C188" s="386"/>
      <c r="D188" s="386"/>
      <c r="E188" s="386"/>
      <c r="F188" s="386"/>
      <c r="G188" s="386"/>
      <c r="H188" s="386"/>
      <c r="I188" s="386"/>
      <c r="J188" s="386"/>
      <c r="K188" s="386"/>
      <c r="L188" s="386"/>
      <c r="M188" s="386"/>
      <c r="N188" s="386"/>
      <c r="O188" s="386"/>
      <c r="P188" s="386"/>
      <c r="Q188" s="386"/>
      <c r="R188" s="386"/>
      <c r="S188" s="386"/>
      <c r="T188" s="386"/>
      <c r="U188" s="386"/>
      <c r="V188" s="386"/>
      <c r="W188" s="386"/>
      <c r="X188" s="386"/>
      <c r="Y188" s="386"/>
      <c r="Z188" s="386"/>
    </row>
    <row r="189" spans="1:26" ht="15.75" customHeight="1">
      <c r="A189" s="386"/>
      <c r="B189" s="386"/>
      <c r="C189" s="386"/>
      <c r="D189" s="386"/>
      <c r="E189" s="386"/>
      <c r="F189" s="386"/>
      <c r="G189" s="386"/>
      <c r="H189" s="386"/>
      <c r="I189" s="386"/>
      <c r="J189" s="386"/>
      <c r="K189" s="386"/>
      <c r="L189" s="386"/>
      <c r="M189" s="386"/>
      <c r="N189" s="386"/>
      <c r="O189" s="386"/>
      <c r="P189" s="386"/>
      <c r="Q189" s="386"/>
      <c r="R189" s="386"/>
      <c r="S189" s="386"/>
      <c r="T189" s="386"/>
      <c r="U189" s="386"/>
      <c r="V189" s="386"/>
      <c r="W189" s="386"/>
      <c r="X189" s="386"/>
      <c r="Y189" s="386"/>
      <c r="Z189" s="386"/>
    </row>
    <row r="190" spans="1:26" ht="15.75" customHeight="1">
      <c r="A190" s="386"/>
      <c r="B190" s="386"/>
      <c r="C190" s="386"/>
      <c r="D190" s="386"/>
      <c r="E190" s="386"/>
      <c r="F190" s="386"/>
      <c r="G190" s="386"/>
      <c r="H190" s="386"/>
      <c r="I190" s="386"/>
      <c r="J190" s="386"/>
      <c r="K190" s="386"/>
      <c r="L190" s="386"/>
      <c r="M190" s="386"/>
      <c r="N190" s="386"/>
      <c r="O190" s="386"/>
      <c r="P190" s="386"/>
      <c r="Q190" s="386"/>
      <c r="R190" s="386"/>
      <c r="S190" s="386"/>
      <c r="T190" s="386"/>
      <c r="U190" s="386"/>
      <c r="V190" s="386"/>
      <c r="W190" s="386"/>
      <c r="X190" s="386"/>
      <c r="Y190" s="386"/>
      <c r="Z190" s="386"/>
    </row>
    <row r="191" spans="1:26" ht="15.75" customHeight="1">
      <c r="A191" s="386"/>
      <c r="B191" s="386"/>
      <c r="C191" s="386"/>
      <c r="D191" s="386"/>
      <c r="E191" s="386"/>
      <c r="F191" s="386"/>
      <c r="G191" s="386"/>
      <c r="H191" s="386"/>
      <c r="I191" s="386"/>
      <c r="J191" s="386"/>
      <c r="K191" s="386"/>
      <c r="L191" s="386"/>
      <c r="M191" s="386"/>
      <c r="N191" s="386"/>
      <c r="O191" s="386"/>
      <c r="P191" s="386"/>
      <c r="Q191" s="386"/>
      <c r="R191" s="386"/>
      <c r="S191" s="386"/>
      <c r="T191" s="386"/>
      <c r="U191" s="386"/>
      <c r="V191" s="386"/>
      <c r="W191" s="386"/>
      <c r="X191" s="386"/>
      <c r="Y191" s="386"/>
      <c r="Z191" s="386"/>
    </row>
    <row r="192" spans="1:26" ht="15.75" customHeight="1">
      <c r="A192" s="386"/>
      <c r="B192" s="386"/>
      <c r="C192" s="386"/>
      <c r="D192" s="386"/>
      <c r="E192" s="386"/>
      <c r="F192" s="386"/>
      <c r="G192" s="386"/>
      <c r="H192" s="386"/>
      <c r="I192" s="386"/>
      <c r="J192" s="386"/>
      <c r="K192" s="386"/>
      <c r="L192" s="386"/>
      <c r="M192" s="386"/>
      <c r="N192" s="386"/>
      <c r="O192" s="386"/>
      <c r="P192" s="386"/>
      <c r="Q192" s="386"/>
      <c r="R192" s="386"/>
      <c r="S192" s="386"/>
      <c r="T192" s="386"/>
      <c r="U192" s="386"/>
      <c r="V192" s="386"/>
      <c r="W192" s="386"/>
      <c r="X192" s="386"/>
      <c r="Y192" s="386"/>
      <c r="Z192" s="386"/>
    </row>
    <row r="193" spans="1:26" ht="15.75" customHeight="1">
      <c r="A193" s="386"/>
      <c r="B193" s="386"/>
      <c r="C193" s="386"/>
      <c r="D193" s="386"/>
      <c r="E193" s="386"/>
      <c r="F193" s="386"/>
      <c r="G193" s="386"/>
      <c r="H193" s="386"/>
      <c r="I193" s="386"/>
      <c r="J193" s="386"/>
      <c r="K193" s="386"/>
      <c r="L193" s="386"/>
      <c r="M193" s="386"/>
      <c r="N193" s="386"/>
      <c r="O193" s="386"/>
      <c r="P193" s="386"/>
      <c r="Q193" s="386"/>
      <c r="R193" s="386"/>
      <c r="S193" s="386"/>
      <c r="T193" s="386"/>
      <c r="U193" s="386"/>
      <c r="V193" s="386"/>
      <c r="W193" s="386"/>
      <c r="X193" s="386"/>
      <c r="Y193" s="386"/>
      <c r="Z193" s="386"/>
    </row>
    <row r="194" spans="1:26" ht="15.75" customHeight="1">
      <c r="A194" s="386"/>
      <c r="B194" s="386"/>
      <c r="C194" s="386"/>
      <c r="D194" s="386"/>
      <c r="E194" s="386"/>
      <c r="F194" s="386"/>
      <c r="G194" s="386"/>
      <c r="H194" s="386"/>
      <c r="I194" s="386"/>
      <c r="J194" s="386"/>
      <c r="K194" s="386"/>
      <c r="L194" s="386"/>
      <c r="M194" s="386"/>
      <c r="N194" s="386"/>
      <c r="O194" s="386"/>
      <c r="P194" s="386"/>
      <c r="Q194" s="386"/>
      <c r="R194" s="386"/>
      <c r="S194" s="386"/>
      <c r="T194" s="386"/>
      <c r="U194" s="386"/>
      <c r="V194" s="386"/>
      <c r="W194" s="386"/>
      <c r="X194" s="386"/>
      <c r="Y194" s="386"/>
      <c r="Z194" s="386"/>
    </row>
    <row r="195" spans="1:26" ht="15.75" customHeight="1">
      <c r="A195" s="386"/>
      <c r="B195" s="386"/>
      <c r="C195" s="386"/>
      <c r="D195" s="386"/>
      <c r="E195" s="386"/>
      <c r="F195" s="386"/>
      <c r="G195" s="386"/>
      <c r="H195" s="386"/>
      <c r="I195" s="386"/>
      <c r="J195" s="386"/>
      <c r="K195" s="386"/>
      <c r="L195" s="386"/>
      <c r="M195" s="386"/>
      <c r="N195" s="386"/>
      <c r="O195" s="386"/>
      <c r="P195" s="386"/>
      <c r="Q195" s="386"/>
      <c r="R195" s="386"/>
      <c r="S195" s="386"/>
      <c r="T195" s="386"/>
      <c r="U195" s="386"/>
      <c r="V195" s="386"/>
      <c r="W195" s="386"/>
      <c r="X195" s="386"/>
      <c r="Y195" s="386"/>
      <c r="Z195" s="386"/>
    </row>
    <row r="196" spans="1:26" ht="15.75" customHeight="1">
      <c r="A196" s="386"/>
      <c r="B196" s="386"/>
      <c r="C196" s="386"/>
      <c r="D196" s="386"/>
      <c r="E196" s="386"/>
      <c r="F196" s="386"/>
      <c r="G196" s="386"/>
      <c r="H196" s="386"/>
      <c r="I196" s="386"/>
      <c r="J196" s="386"/>
      <c r="K196" s="386"/>
      <c r="L196" s="386"/>
      <c r="M196" s="386"/>
      <c r="N196" s="386"/>
      <c r="O196" s="386"/>
      <c r="P196" s="386"/>
      <c r="Q196" s="386"/>
      <c r="R196" s="386"/>
      <c r="S196" s="386"/>
      <c r="T196" s="386"/>
      <c r="U196" s="386"/>
      <c r="V196" s="386"/>
      <c r="W196" s="386"/>
      <c r="X196" s="386"/>
      <c r="Y196" s="386"/>
      <c r="Z196" s="386"/>
    </row>
    <row r="197" spans="1:26" ht="15.75" customHeight="1">
      <c r="A197" s="386"/>
      <c r="B197" s="386"/>
      <c r="C197" s="386"/>
      <c r="D197" s="386"/>
      <c r="E197" s="386"/>
      <c r="F197" s="386"/>
      <c r="G197" s="386"/>
      <c r="H197" s="386"/>
      <c r="I197" s="386"/>
      <c r="J197" s="386"/>
      <c r="K197" s="386"/>
      <c r="L197" s="386"/>
      <c r="M197" s="386"/>
      <c r="N197" s="386"/>
      <c r="O197" s="386"/>
      <c r="P197" s="386"/>
      <c r="Q197" s="386"/>
      <c r="R197" s="386"/>
      <c r="S197" s="386"/>
      <c r="T197" s="386"/>
      <c r="U197" s="386"/>
      <c r="V197" s="386"/>
      <c r="W197" s="386"/>
      <c r="X197" s="386"/>
      <c r="Y197" s="386"/>
      <c r="Z197" s="386"/>
    </row>
    <row r="198" spans="1:26" ht="15.75" customHeight="1">
      <c r="A198" s="386"/>
      <c r="B198" s="386"/>
      <c r="C198" s="386"/>
      <c r="D198" s="386"/>
      <c r="E198" s="386"/>
      <c r="F198" s="386"/>
      <c r="G198" s="386"/>
      <c r="H198" s="386"/>
      <c r="I198" s="386"/>
      <c r="J198" s="386"/>
      <c r="K198" s="386"/>
      <c r="L198" s="386"/>
      <c r="M198" s="386"/>
      <c r="N198" s="386"/>
      <c r="O198" s="386"/>
      <c r="P198" s="386"/>
      <c r="Q198" s="386"/>
      <c r="R198" s="386"/>
      <c r="S198" s="386"/>
      <c r="T198" s="386"/>
      <c r="U198" s="386"/>
      <c r="V198" s="386"/>
      <c r="W198" s="386"/>
      <c r="X198" s="386"/>
      <c r="Y198" s="386"/>
      <c r="Z198" s="386"/>
    </row>
    <row r="199" spans="1:26" ht="15.75" customHeight="1">
      <c r="A199" s="386"/>
      <c r="B199" s="386"/>
      <c r="C199" s="386"/>
      <c r="D199" s="386"/>
      <c r="E199" s="386"/>
      <c r="F199" s="386"/>
      <c r="G199" s="386"/>
      <c r="H199" s="386"/>
      <c r="I199" s="386"/>
      <c r="J199" s="386"/>
      <c r="K199" s="386"/>
      <c r="L199" s="386"/>
      <c r="M199" s="386"/>
      <c r="N199" s="386"/>
      <c r="O199" s="386"/>
      <c r="P199" s="386"/>
      <c r="Q199" s="386"/>
      <c r="R199" s="386"/>
      <c r="S199" s="386"/>
      <c r="T199" s="386"/>
      <c r="U199" s="386"/>
      <c r="V199" s="386"/>
      <c r="W199" s="386"/>
      <c r="X199" s="386"/>
      <c r="Y199" s="386"/>
      <c r="Z199" s="386"/>
    </row>
    <row r="200" spans="1:26" ht="15.75" customHeight="1">
      <c r="A200" s="386"/>
      <c r="B200" s="386"/>
      <c r="C200" s="386"/>
      <c r="D200" s="386"/>
      <c r="E200" s="386"/>
      <c r="F200" s="386"/>
      <c r="G200" s="386"/>
      <c r="H200" s="386"/>
      <c r="I200" s="386"/>
      <c r="J200" s="386"/>
      <c r="K200" s="386"/>
      <c r="L200" s="386"/>
      <c r="M200" s="386"/>
      <c r="N200" s="386"/>
      <c r="O200" s="386"/>
      <c r="P200" s="386"/>
      <c r="Q200" s="386"/>
      <c r="R200" s="386"/>
      <c r="S200" s="386"/>
      <c r="T200" s="386"/>
      <c r="U200" s="386"/>
      <c r="V200" s="386"/>
      <c r="W200" s="386"/>
      <c r="X200" s="386"/>
      <c r="Y200" s="386"/>
      <c r="Z200" s="386"/>
    </row>
    <row r="201" spans="1:26" ht="15.75" customHeight="1">
      <c r="A201" s="386"/>
      <c r="B201" s="386"/>
      <c r="C201" s="386"/>
      <c r="D201" s="386"/>
      <c r="E201" s="386"/>
      <c r="F201" s="386"/>
      <c r="G201" s="386"/>
      <c r="H201" s="386"/>
      <c r="I201" s="386"/>
      <c r="J201" s="386"/>
      <c r="K201" s="386"/>
      <c r="L201" s="386"/>
      <c r="M201" s="386"/>
      <c r="N201" s="386"/>
      <c r="O201" s="386"/>
      <c r="P201" s="386"/>
      <c r="Q201" s="386"/>
      <c r="R201" s="386"/>
      <c r="S201" s="386"/>
      <c r="T201" s="386"/>
      <c r="U201" s="386"/>
      <c r="V201" s="386"/>
      <c r="W201" s="386"/>
      <c r="X201" s="386"/>
      <c r="Y201" s="386"/>
      <c r="Z201" s="386"/>
    </row>
    <row r="202" spans="1:26" ht="15.75" customHeight="1">
      <c r="A202" s="386"/>
      <c r="B202" s="386"/>
      <c r="C202" s="386"/>
      <c r="D202" s="386"/>
      <c r="E202" s="386"/>
      <c r="F202" s="386"/>
      <c r="G202" s="386"/>
      <c r="H202" s="386"/>
      <c r="I202" s="386"/>
      <c r="J202" s="386"/>
      <c r="K202" s="386"/>
      <c r="L202" s="386"/>
      <c r="M202" s="386"/>
      <c r="N202" s="386"/>
      <c r="O202" s="386"/>
      <c r="P202" s="386"/>
      <c r="Q202" s="386"/>
      <c r="R202" s="386"/>
      <c r="S202" s="386"/>
      <c r="T202" s="386"/>
      <c r="U202" s="386"/>
      <c r="V202" s="386"/>
      <c r="W202" s="386"/>
      <c r="X202" s="386"/>
      <c r="Y202" s="386"/>
      <c r="Z202" s="386"/>
    </row>
    <row r="203" spans="1:26" ht="15.75" customHeight="1">
      <c r="A203" s="386"/>
      <c r="B203" s="386"/>
      <c r="C203" s="386"/>
      <c r="D203" s="386"/>
      <c r="E203" s="386"/>
      <c r="F203" s="386"/>
      <c r="G203" s="386"/>
      <c r="H203" s="386"/>
      <c r="I203" s="386"/>
      <c r="J203" s="386"/>
      <c r="K203" s="386"/>
      <c r="L203" s="386"/>
      <c r="M203" s="386"/>
      <c r="N203" s="386"/>
      <c r="O203" s="386"/>
      <c r="P203" s="386"/>
      <c r="Q203" s="386"/>
      <c r="R203" s="386"/>
      <c r="S203" s="386"/>
      <c r="T203" s="386"/>
      <c r="U203" s="386"/>
      <c r="V203" s="386"/>
      <c r="W203" s="386"/>
      <c r="X203" s="386"/>
      <c r="Y203" s="386"/>
      <c r="Z203" s="386"/>
    </row>
    <row r="204" spans="1:26" ht="15.75" customHeight="1">
      <c r="A204" s="386"/>
      <c r="B204" s="386"/>
      <c r="C204" s="386"/>
      <c r="D204" s="386"/>
      <c r="E204" s="386"/>
      <c r="F204" s="386"/>
      <c r="G204" s="386"/>
      <c r="H204" s="386"/>
      <c r="I204" s="386"/>
      <c r="J204" s="386"/>
      <c r="K204" s="386"/>
      <c r="L204" s="386"/>
      <c r="M204" s="386"/>
      <c r="N204" s="386"/>
      <c r="O204" s="386"/>
      <c r="P204" s="386"/>
      <c r="Q204" s="386"/>
      <c r="R204" s="386"/>
      <c r="S204" s="386"/>
      <c r="T204" s="386"/>
      <c r="U204" s="386"/>
      <c r="V204" s="386"/>
      <c r="W204" s="386"/>
      <c r="X204" s="386"/>
      <c r="Y204" s="386"/>
      <c r="Z204" s="386"/>
    </row>
    <row r="205" spans="1:26" ht="15.75" customHeight="1">
      <c r="A205" s="386"/>
      <c r="B205" s="386"/>
      <c r="C205" s="386"/>
      <c r="D205" s="386"/>
      <c r="E205" s="386"/>
      <c r="F205" s="386"/>
      <c r="G205" s="386"/>
      <c r="H205" s="386"/>
      <c r="I205" s="386"/>
      <c r="J205" s="386"/>
      <c r="K205" s="386"/>
      <c r="L205" s="386"/>
      <c r="M205" s="386"/>
      <c r="N205" s="386"/>
      <c r="O205" s="386"/>
      <c r="P205" s="386"/>
      <c r="Q205" s="386"/>
      <c r="R205" s="386"/>
      <c r="S205" s="386"/>
      <c r="T205" s="386"/>
      <c r="U205" s="386"/>
      <c r="V205" s="386"/>
      <c r="W205" s="386"/>
      <c r="X205" s="386"/>
      <c r="Y205" s="386"/>
      <c r="Z205" s="386"/>
    </row>
    <row r="206" spans="1:26" ht="15.75" customHeight="1">
      <c r="A206" s="386"/>
      <c r="B206" s="386"/>
      <c r="C206" s="386"/>
      <c r="D206" s="386"/>
      <c r="E206" s="386"/>
      <c r="F206" s="386"/>
      <c r="G206" s="386"/>
      <c r="H206" s="386"/>
      <c r="I206" s="386"/>
      <c r="J206" s="386"/>
      <c r="K206" s="386"/>
      <c r="L206" s="386"/>
      <c r="M206" s="386"/>
      <c r="N206" s="386"/>
      <c r="O206" s="386"/>
      <c r="P206" s="386"/>
      <c r="Q206" s="386"/>
      <c r="R206" s="386"/>
      <c r="S206" s="386"/>
      <c r="T206" s="386"/>
      <c r="U206" s="386"/>
      <c r="V206" s="386"/>
      <c r="W206" s="386"/>
      <c r="X206" s="386"/>
      <c r="Y206" s="386"/>
      <c r="Z206" s="386"/>
    </row>
    <row r="207" spans="1:26" ht="15.75" customHeight="1">
      <c r="A207" s="386"/>
      <c r="B207" s="386"/>
      <c r="C207" s="386"/>
      <c r="D207" s="386"/>
      <c r="E207" s="386"/>
      <c r="F207" s="386"/>
      <c r="G207" s="386"/>
      <c r="H207" s="386"/>
      <c r="I207" s="386"/>
      <c r="J207" s="386"/>
      <c r="K207" s="386"/>
      <c r="L207" s="386"/>
      <c r="M207" s="386"/>
      <c r="N207" s="386"/>
      <c r="O207" s="386"/>
      <c r="P207" s="386"/>
      <c r="Q207" s="386"/>
      <c r="R207" s="386"/>
      <c r="S207" s="386"/>
      <c r="T207" s="386"/>
      <c r="U207" s="386"/>
      <c r="V207" s="386"/>
      <c r="W207" s="386"/>
      <c r="X207" s="386"/>
      <c r="Y207" s="386"/>
      <c r="Z207" s="386"/>
    </row>
    <row r="208" spans="1:26" ht="15.75" customHeight="1">
      <c r="A208" s="386"/>
      <c r="B208" s="386"/>
      <c r="C208" s="386"/>
      <c r="D208" s="386"/>
      <c r="E208" s="386"/>
      <c r="F208" s="386"/>
      <c r="G208" s="386"/>
      <c r="H208" s="386"/>
      <c r="I208" s="386"/>
      <c r="J208" s="386"/>
      <c r="K208" s="386"/>
      <c r="L208" s="386"/>
      <c r="M208" s="386"/>
      <c r="N208" s="386"/>
      <c r="O208" s="386"/>
      <c r="P208" s="386"/>
      <c r="Q208" s="386"/>
      <c r="R208" s="386"/>
      <c r="S208" s="386"/>
      <c r="T208" s="386"/>
      <c r="U208" s="386"/>
      <c r="V208" s="386"/>
      <c r="W208" s="386"/>
      <c r="X208" s="386"/>
      <c r="Y208" s="386"/>
      <c r="Z208" s="386"/>
    </row>
    <row r="209" spans="1:26" ht="15.75" customHeight="1">
      <c r="A209" s="386"/>
      <c r="B209" s="386"/>
      <c r="C209" s="386"/>
      <c r="D209" s="386"/>
      <c r="E209" s="386"/>
      <c r="F209" s="386"/>
      <c r="G209" s="386"/>
      <c r="H209" s="386"/>
      <c r="I209" s="386"/>
      <c r="J209" s="386"/>
      <c r="K209" s="386"/>
      <c r="L209" s="386"/>
      <c r="M209" s="386"/>
      <c r="N209" s="386"/>
      <c r="O209" s="386"/>
      <c r="P209" s="386"/>
      <c r="Q209" s="386"/>
      <c r="R209" s="386"/>
      <c r="S209" s="386"/>
      <c r="T209" s="386"/>
      <c r="U209" s="386"/>
      <c r="V209" s="386"/>
      <c r="W209" s="386"/>
      <c r="X209" s="386"/>
      <c r="Y209" s="386"/>
      <c r="Z209" s="386"/>
    </row>
    <row r="210" spans="1:26" ht="15.75" customHeight="1">
      <c r="A210" s="386"/>
      <c r="B210" s="386"/>
      <c r="C210" s="386"/>
      <c r="D210" s="386"/>
      <c r="E210" s="386"/>
      <c r="F210" s="386"/>
      <c r="G210" s="386"/>
      <c r="H210" s="386"/>
      <c r="I210" s="386"/>
      <c r="J210" s="386"/>
      <c r="K210" s="386"/>
      <c r="L210" s="386"/>
      <c r="M210" s="386"/>
      <c r="N210" s="386"/>
      <c r="O210" s="386"/>
      <c r="P210" s="386"/>
      <c r="Q210" s="386"/>
      <c r="R210" s="386"/>
      <c r="S210" s="386"/>
      <c r="T210" s="386"/>
      <c r="U210" s="386"/>
      <c r="V210" s="386"/>
      <c r="W210" s="386"/>
      <c r="X210" s="386"/>
      <c r="Y210" s="386"/>
      <c r="Z210" s="386"/>
    </row>
    <row r="211" spans="1:26" ht="15.75" customHeight="1">
      <c r="A211" s="386"/>
      <c r="B211" s="386"/>
      <c r="C211" s="386"/>
      <c r="D211" s="386"/>
      <c r="E211" s="386"/>
      <c r="F211" s="386"/>
      <c r="G211" s="386"/>
      <c r="H211" s="386"/>
      <c r="I211" s="386"/>
      <c r="J211" s="386"/>
      <c r="K211" s="386"/>
      <c r="L211" s="386"/>
      <c r="M211" s="386"/>
      <c r="N211" s="386"/>
      <c r="O211" s="386"/>
      <c r="P211" s="386"/>
      <c r="Q211" s="386"/>
      <c r="R211" s="386"/>
      <c r="S211" s="386"/>
      <c r="T211" s="386"/>
      <c r="U211" s="386"/>
      <c r="V211" s="386"/>
      <c r="W211" s="386"/>
      <c r="X211" s="386"/>
      <c r="Y211" s="386"/>
      <c r="Z211" s="386"/>
    </row>
    <row r="212" spans="1:26" ht="15.75" customHeight="1">
      <c r="A212" s="386"/>
      <c r="B212" s="386"/>
      <c r="C212" s="386"/>
      <c r="D212" s="386"/>
      <c r="E212" s="386"/>
      <c r="F212" s="386"/>
      <c r="G212" s="386"/>
      <c r="H212" s="386"/>
      <c r="I212" s="386"/>
      <c r="J212" s="386"/>
      <c r="K212" s="386"/>
      <c r="L212" s="386"/>
      <c r="M212" s="386"/>
      <c r="N212" s="386"/>
      <c r="O212" s="386"/>
      <c r="P212" s="386"/>
      <c r="Q212" s="386"/>
      <c r="R212" s="386"/>
      <c r="S212" s="386"/>
      <c r="T212" s="386"/>
      <c r="U212" s="386"/>
      <c r="V212" s="386"/>
      <c r="W212" s="386"/>
      <c r="X212" s="386"/>
      <c r="Y212" s="386"/>
      <c r="Z212" s="386"/>
    </row>
    <row r="213" spans="1:26" ht="15.75" customHeight="1">
      <c r="A213" s="386"/>
      <c r="B213" s="386"/>
      <c r="C213" s="386"/>
      <c r="D213" s="386"/>
      <c r="E213" s="386"/>
      <c r="F213" s="386"/>
      <c r="G213" s="386"/>
      <c r="H213" s="386"/>
      <c r="I213" s="386"/>
      <c r="J213" s="386"/>
      <c r="K213" s="386"/>
      <c r="L213" s="386"/>
      <c r="M213" s="386"/>
      <c r="N213" s="386"/>
      <c r="O213" s="386"/>
      <c r="P213" s="386"/>
      <c r="Q213" s="386"/>
      <c r="R213" s="386"/>
      <c r="S213" s="386"/>
      <c r="T213" s="386"/>
      <c r="U213" s="386"/>
      <c r="V213" s="386"/>
      <c r="W213" s="386"/>
      <c r="X213" s="386"/>
      <c r="Y213" s="386"/>
      <c r="Z213" s="386"/>
    </row>
    <row r="214" spans="1:26" ht="15.75" customHeight="1">
      <c r="A214" s="386"/>
      <c r="B214" s="386"/>
      <c r="C214" s="386"/>
      <c r="D214" s="386"/>
      <c r="E214" s="386"/>
      <c r="F214" s="386"/>
      <c r="G214" s="386"/>
      <c r="H214" s="386"/>
      <c r="I214" s="386"/>
      <c r="J214" s="386"/>
      <c r="K214" s="386"/>
      <c r="L214" s="386"/>
      <c r="M214" s="386"/>
      <c r="N214" s="386"/>
      <c r="O214" s="386"/>
      <c r="P214" s="386"/>
      <c r="Q214" s="386"/>
      <c r="R214" s="386"/>
      <c r="S214" s="386"/>
      <c r="T214" s="386"/>
      <c r="U214" s="386"/>
      <c r="V214" s="386"/>
      <c r="W214" s="386"/>
      <c r="X214" s="386"/>
      <c r="Y214" s="386"/>
      <c r="Z214" s="386"/>
    </row>
    <row r="215" spans="1:26" ht="15.75" customHeight="1">
      <c r="A215" s="386"/>
      <c r="B215" s="386"/>
      <c r="C215" s="386"/>
      <c r="D215" s="386"/>
      <c r="E215" s="386"/>
      <c r="F215" s="386"/>
      <c r="G215" s="386"/>
      <c r="H215" s="386"/>
      <c r="I215" s="386"/>
      <c r="J215" s="386"/>
      <c r="K215" s="386"/>
      <c r="L215" s="386"/>
      <c r="M215" s="386"/>
      <c r="N215" s="386"/>
      <c r="O215" s="386"/>
      <c r="P215" s="386"/>
      <c r="Q215" s="386"/>
      <c r="R215" s="386"/>
      <c r="S215" s="386"/>
      <c r="T215" s="386"/>
      <c r="U215" s="386"/>
      <c r="V215" s="386"/>
      <c r="W215" s="386"/>
      <c r="X215" s="386"/>
      <c r="Y215" s="386"/>
      <c r="Z215" s="386"/>
    </row>
    <row r="216" spans="1:26" ht="15.75" customHeight="1">
      <c r="A216" s="386"/>
      <c r="B216" s="386"/>
      <c r="C216" s="386"/>
      <c r="D216" s="386"/>
      <c r="E216" s="386"/>
      <c r="F216" s="386"/>
      <c r="G216" s="386"/>
      <c r="H216" s="386"/>
      <c r="I216" s="386"/>
      <c r="J216" s="386"/>
      <c r="K216" s="386"/>
      <c r="L216" s="386"/>
      <c r="M216" s="386"/>
      <c r="N216" s="386"/>
      <c r="O216" s="386"/>
      <c r="P216" s="386"/>
      <c r="Q216" s="386"/>
      <c r="R216" s="386"/>
      <c r="S216" s="386"/>
      <c r="T216" s="386"/>
      <c r="U216" s="386"/>
      <c r="V216" s="386"/>
      <c r="W216" s="386"/>
      <c r="X216" s="386"/>
      <c r="Y216" s="386"/>
      <c r="Z216" s="386"/>
    </row>
    <row r="217" spans="1:26" ht="15.75" customHeight="1">
      <c r="A217" s="386"/>
      <c r="B217" s="386"/>
      <c r="C217" s="386"/>
      <c r="D217" s="386"/>
      <c r="E217" s="386"/>
      <c r="F217" s="386"/>
      <c r="G217" s="386"/>
      <c r="H217" s="386"/>
      <c r="I217" s="386"/>
      <c r="J217" s="386"/>
      <c r="K217" s="386"/>
      <c r="L217" s="386"/>
      <c r="M217" s="386"/>
      <c r="N217" s="386"/>
      <c r="O217" s="386"/>
      <c r="P217" s="386"/>
      <c r="Q217" s="386"/>
      <c r="R217" s="386"/>
      <c r="S217" s="386"/>
      <c r="T217" s="386"/>
      <c r="U217" s="386"/>
      <c r="V217" s="386"/>
      <c r="W217" s="386"/>
      <c r="X217" s="386"/>
      <c r="Y217" s="386"/>
      <c r="Z217" s="386"/>
    </row>
    <row r="218" spans="1:26" ht="15.75" customHeight="1">
      <c r="A218" s="386"/>
      <c r="B218" s="386"/>
      <c r="C218" s="386"/>
      <c r="D218" s="386"/>
      <c r="E218" s="386"/>
      <c r="F218" s="386"/>
      <c r="G218" s="386"/>
      <c r="H218" s="386"/>
      <c r="I218" s="386"/>
      <c r="J218" s="386"/>
      <c r="K218" s="386"/>
      <c r="L218" s="386"/>
      <c r="M218" s="386"/>
      <c r="N218" s="386"/>
      <c r="O218" s="386"/>
      <c r="P218" s="386"/>
      <c r="Q218" s="386"/>
      <c r="R218" s="386"/>
      <c r="S218" s="386"/>
      <c r="T218" s="386"/>
      <c r="U218" s="386"/>
      <c r="V218" s="386"/>
      <c r="W218" s="386"/>
      <c r="X218" s="386"/>
      <c r="Y218" s="386"/>
      <c r="Z218" s="386"/>
    </row>
    <row r="219" spans="1:26" ht="15.75" customHeight="1">
      <c r="A219" s="386"/>
      <c r="B219" s="386"/>
      <c r="C219" s="386"/>
      <c r="D219" s="386"/>
      <c r="E219" s="386"/>
      <c r="F219" s="386"/>
      <c r="G219" s="386"/>
      <c r="H219" s="386"/>
      <c r="I219" s="386"/>
      <c r="J219" s="386"/>
      <c r="K219" s="386"/>
      <c r="L219" s="386"/>
      <c r="M219" s="386"/>
      <c r="N219" s="386"/>
      <c r="O219" s="386"/>
      <c r="P219" s="386"/>
      <c r="Q219" s="386"/>
      <c r="R219" s="386"/>
      <c r="S219" s="386"/>
      <c r="T219" s="386"/>
      <c r="U219" s="386"/>
      <c r="V219" s="386"/>
      <c r="W219" s="386"/>
      <c r="X219" s="386"/>
      <c r="Y219" s="386"/>
      <c r="Z219" s="386"/>
    </row>
    <row r="220" spans="1:26" ht="15.75" customHeight="1">
      <c r="A220" s="386"/>
      <c r="B220" s="386"/>
      <c r="C220" s="386"/>
      <c r="D220" s="386"/>
      <c r="E220" s="386"/>
      <c r="F220" s="386"/>
      <c r="G220" s="386"/>
      <c r="H220" s="386"/>
      <c r="I220" s="386"/>
      <c r="J220" s="386"/>
      <c r="K220" s="386"/>
      <c r="L220" s="386"/>
      <c r="M220" s="386"/>
      <c r="N220" s="386"/>
      <c r="O220" s="386"/>
      <c r="P220" s="386"/>
      <c r="Q220" s="386"/>
      <c r="R220" s="386"/>
      <c r="S220" s="386"/>
      <c r="T220" s="386"/>
      <c r="U220" s="386"/>
      <c r="V220" s="386"/>
      <c r="W220" s="386"/>
      <c r="X220" s="386"/>
      <c r="Y220" s="386"/>
      <c r="Z220" s="386"/>
    </row>
    <row r="221" spans="1:26" ht="15.75" customHeight="1">
      <c r="A221" s="386"/>
      <c r="B221" s="386"/>
      <c r="C221" s="386"/>
      <c r="D221" s="386"/>
      <c r="E221" s="386"/>
      <c r="F221" s="386"/>
      <c r="G221" s="386"/>
      <c r="H221" s="386"/>
      <c r="I221" s="386"/>
      <c r="J221" s="386"/>
      <c r="K221" s="386"/>
      <c r="L221" s="386"/>
      <c r="M221" s="386"/>
      <c r="N221" s="386"/>
      <c r="O221" s="386"/>
      <c r="P221" s="386"/>
      <c r="Q221" s="386"/>
      <c r="R221" s="386"/>
      <c r="S221" s="386"/>
      <c r="T221" s="386"/>
      <c r="U221" s="386"/>
      <c r="V221" s="386"/>
      <c r="W221" s="386"/>
      <c r="X221" s="386"/>
      <c r="Y221" s="386"/>
      <c r="Z221" s="386"/>
    </row>
    <row r="222" spans="1:26" ht="15.75" customHeight="1">
      <c r="A222" s="386"/>
      <c r="B222" s="386"/>
      <c r="C222" s="386"/>
      <c r="D222" s="386"/>
      <c r="E222" s="386"/>
      <c r="F222" s="386"/>
      <c r="G222" s="386"/>
      <c r="H222" s="386"/>
      <c r="I222" s="386"/>
      <c r="J222" s="386"/>
      <c r="K222" s="386"/>
      <c r="L222" s="386"/>
      <c r="M222" s="386"/>
      <c r="N222" s="386"/>
      <c r="O222" s="386"/>
      <c r="P222" s="386"/>
      <c r="Q222" s="386"/>
      <c r="R222" s="386"/>
      <c r="S222" s="386"/>
      <c r="T222" s="386"/>
      <c r="U222" s="386"/>
      <c r="V222" s="386"/>
      <c r="W222" s="386"/>
      <c r="X222" s="386"/>
      <c r="Y222" s="386"/>
      <c r="Z222" s="386"/>
    </row>
    <row r="223" spans="1:26" ht="15.75" customHeight="1">
      <c r="A223" s="386"/>
      <c r="B223" s="386"/>
      <c r="C223" s="386"/>
      <c r="D223" s="386"/>
      <c r="E223" s="386"/>
      <c r="F223" s="386"/>
      <c r="G223" s="386"/>
      <c r="H223" s="386"/>
      <c r="I223" s="386"/>
      <c r="J223" s="386"/>
      <c r="K223" s="386"/>
      <c r="L223" s="386"/>
      <c r="M223" s="386"/>
      <c r="N223" s="386"/>
      <c r="O223" s="386"/>
      <c r="P223" s="386"/>
      <c r="Q223" s="386"/>
      <c r="R223" s="386"/>
      <c r="S223" s="386"/>
      <c r="T223" s="386"/>
      <c r="U223" s="386"/>
      <c r="V223" s="386"/>
      <c r="W223" s="386"/>
      <c r="X223" s="386"/>
      <c r="Y223" s="386"/>
      <c r="Z223" s="386"/>
    </row>
    <row r="224" spans="1:26" ht="15.75" customHeight="1">
      <c r="A224" s="386"/>
      <c r="B224" s="386"/>
      <c r="C224" s="386"/>
      <c r="D224" s="386"/>
      <c r="E224" s="386"/>
      <c r="F224" s="386"/>
      <c r="G224" s="386"/>
      <c r="H224" s="386"/>
      <c r="I224" s="386"/>
      <c r="J224" s="386"/>
      <c r="K224" s="386"/>
      <c r="L224" s="386"/>
      <c r="M224" s="386"/>
      <c r="N224" s="386"/>
      <c r="O224" s="386"/>
      <c r="P224" s="386"/>
      <c r="Q224" s="386"/>
      <c r="R224" s="386"/>
      <c r="S224" s="386"/>
      <c r="T224" s="386"/>
      <c r="U224" s="386"/>
      <c r="V224" s="386"/>
      <c r="W224" s="386"/>
      <c r="X224" s="386"/>
      <c r="Y224" s="386"/>
      <c r="Z224" s="386"/>
    </row>
    <row r="225" spans="1:26" ht="15.75" customHeight="1">
      <c r="A225" s="386"/>
      <c r="B225" s="386"/>
      <c r="C225" s="386"/>
      <c r="D225" s="386"/>
      <c r="E225" s="386"/>
      <c r="F225" s="386"/>
      <c r="G225" s="386"/>
      <c r="H225" s="386"/>
      <c r="I225" s="386"/>
      <c r="J225" s="386"/>
      <c r="K225" s="386"/>
      <c r="L225" s="386"/>
      <c r="M225" s="386"/>
      <c r="N225" s="386"/>
      <c r="O225" s="386"/>
      <c r="P225" s="386"/>
      <c r="Q225" s="386"/>
      <c r="R225" s="386"/>
      <c r="S225" s="386"/>
      <c r="T225" s="386"/>
      <c r="U225" s="386"/>
      <c r="V225" s="386"/>
      <c r="W225" s="386"/>
      <c r="X225" s="386"/>
      <c r="Y225" s="386"/>
      <c r="Z225" s="386"/>
    </row>
    <row r="226" spans="1:26" ht="15.75" customHeight="1">
      <c r="A226" s="386"/>
      <c r="B226" s="386"/>
      <c r="C226" s="386"/>
      <c r="D226" s="386"/>
      <c r="E226" s="386"/>
      <c r="F226" s="386"/>
      <c r="G226" s="386"/>
      <c r="H226" s="386"/>
      <c r="I226" s="386"/>
      <c r="J226" s="386"/>
      <c r="K226" s="386"/>
      <c r="L226" s="386"/>
      <c r="M226" s="386"/>
      <c r="N226" s="386"/>
      <c r="O226" s="386"/>
      <c r="P226" s="386"/>
      <c r="Q226" s="386"/>
      <c r="R226" s="386"/>
      <c r="S226" s="386"/>
      <c r="T226" s="386"/>
      <c r="U226" s="386"/>
      <c r="V226" s="386"/>
      <c r="W226" s="386"/>
      <c r="X226" s="386"/>
      <c r="Y226" s="386"/>
      <c r="Z226" s="386"/>
    </row>
    <row r="227" spans="1:26" ht="15.75" customHeight="1">
      <c r="A227" s="386"/>
      <c r="B227" s="386"/>
      <c r="C227" s="386"/>
      <c r="D227" s="386"/>
      <c r="E227" s="386"/>
      <c r="F227" s="386"/>
      <c r="G227" s="386"/>
      <c r="H227" s="386"/>
      <c r="I227" s="386"/>
      <c r="J227" s="386"/>
      <c r="K227" s="386"/>
      <c r="L227" s="386"/>
      <c r="M227" s="386"/>
      <c r="N227" s="386"/>
      <c r="O227" s="386"/>
      <c r="P227" s="386"/>
      <c r="Q227" s="386"/>
      <c r="R227" s="386"/>
      <c r="S227" s="386"/>
      <c r="T227" s="386"/>
      <c r="U227" s="386"/>
      <c r="V227" s="386"/>
      <c r="W227" s="386"/>
      <c r="X227" s="386"/>
      <c r="Y227" s="386"/>
      <c r="Z227" s="386"/>
    </row>
    <row r="228" spans="1:26" ht="15.75" customHeight="1">
      <c r="A228" s="386"/>
      <c r="B228" s="386"/>
      <c r="C228" s="386"/>
      <c r="D228" s="386"/>
      <c r="E228" s="386"/>
      <c r="F228" s="386"/>
      <c r="G228" s="386"/>
      <c r="H228" s="386"/>
      <c r="I228" s="386"/>
      <c r="J228" s="386"/>
      <c r="K228" s="386"/>
      <c r="L228" s="386"/>
      <c r="M228" s="386"/>
      <c r="N228" s="386"/>
      <c r="O228" s="386"/>
      <c r="P228" s="386"/>
      <c r="Q228" s="386"/>
      <c r="R228" s="386"/>
      <c r="S228" s="386"/>
      <c r="T228" s="386"/>
      <c r="U228" s="386"/>
      <c r="V228" s="386"/>
      <c r="W228" s="386"/>
      <c r="X228" s="386"/>
      <c r="Y228" s="386"/>
      <c r="Z228" s="386"/>
    </row>
    <row r="229" spans="1:26" ht="15.75" customHeight="1">
      <c r="A229" s="386"/>
      <c r="B229" s="386"/>
      <c r="C229" s="386"/>
      <c r="D229" s="386"/>
      <c r="E229" s="386"/>
      <c r="F229" s="386"/>
      <c r="G229" s="386"/>
      <c r="H229" s="386"/>
      <c r="I229" s="386"/>
      <c r="J229" s="386"/>
      <c r="K229" s="386"/>
      <c r="L229" s="386"/>
      <c r="M229" s="386"/>
      <c r="N229" s="386"/>
      <c r="O229" s="386"/>
      <c r="P229" s="386"/>
      <c r="Q229" s="386"/>
      <c r="R229" s="386"/>
      <c r="S229" s="386"/>
      <c r="T229" s="386"/>
      <c r="U229" s="386"/>
      <c r="V229" s="386"/>
      <c r="W229" s="386"/>
      <c r="X229" s="386"/>
      <c r="Y229" s="386"/>
      <c r="Z229" s="386"/>
    </row>
    <row r="230" spans="1:26" ht="15.75" customHeight="1">
      <c r="A230" s="386"/>
      <c r="B230" s="386"/>
      <c r="C230" s="386"/>
      <c r="D230" s="386"/>
      <c r="E230" s="386"/>
      <c r="F230" s="386"/>
      <c r="G230" s="386"/>
      <c r="H230" s="386"/>
      <c r="I230" s="386"/>
      <c r="J230" s="386"/>
      <c r="K230" s="386"/>
      <c r="L230" s="386"/>
      <c r="M230" s="386"/>
      <c r="N230" s="386"/>
      <c r="O230" s="386"/>
      <c r="P230" s="386"/>
      <c r="Q230" s="386"/>
      <c r="R230" s="386"/>
      <c r="S230" s="386"/>
      <c r="T230" s="386"/>
      <c r="U230" s="386"/>
      <c r="V230" s="386"/>
      <c r="W230" s="386"/>
      <c r="X230" s="386"/>
      <c r="Y230" s="386"/>
      <c r="Z230" s="386"/>
    </row>
    <row r="231" spans="1:26" ht="15.75" customHeight="1">
      <c r="A231" s="386"/>
      <c r="B231" s="386"/>
      <c r="C231" s="386"/>
      <c r="D231" s="386"/>
      <c r="E231" s="386"/>
      <c r="F231" s="386"/>
      <c r="G231" s="386"/>
      <c r="H231" s="386"/>
      <c r="I231" s="386"/>
      <c r="J231" s="386"/>
      <c r="K231" s="386"/>
      <c r="L231" s="386"/>
      <c r="M231" s="386"/>
      <c r="N231" s="386"/>
      <c r="O231" s="386"/>
      <c r="P231" s="386"/>
      <c r="Q231" s="386"/>
      <c r="R231" s="386"/>
      <c r="S231" s="386"/>
      <c r="T231" s="386"/>
      <c r="U231" s="386"/>
      <c r="V231" s="386"/>
      <c r="W231" s="386"/>
      <c r="X231" s="386"/>
      <c r="Y231" s="386"/>
      <c r="Z231" s="386"/>
    </row>
    <row r="232" spans="1:26" ht="15.75" customHeight="1">
      <c r="A232" s="386"/>
      <c r="B232" s="386"/>
      <c r="C232" s="386"/>
      <c r="D232" s="386"/>
      <c r="E232" s="386"/>
      <c r="F232" s="386"/>
      <c r="G232" s="386"/>
      <c r="H232" s="386"/>
      <c r="I232" s="386"/>
      <c r="J232" s="386"/>
      <c r="K232" s="386"/>
      <c r="L232" s="386"/>
      <c r="M232" s="386"/>
      <c r="N232" s="386"/>
      <c r="O232" s="386"/>
      <c r="P232" s="386"/>
      <c r="Q232" s="386"/>
      <c r="R232" s="386"/>
      <c r="S232" s="386"/>
      <c r="T232" s="386"/>
      <c r="U232" s="386"/>
      <c r="V232" s="386"/>
      <c r="W232" s="386"/>
      <c r="X232" s="386"/>
      <c r="Y232" s="386"/>
      <c r="Z232" s="386"/>
    </row>
    <row r="233" spans="1:26" ht="15.75" customHeight="1">
      <c r="A233" s="386"/>
      <c r="B233" s="386"/>
      <c r="C233" s="386"/>
      <c r="D233" s="386"/>
      <c r="E233" s="386"/>
      <c r="F233" s="386"/>
      <c r="G233" s="386"/>
      <c r="H233" s="386"/>
      <c r="I233" s="386"/>
      <c r="J233" s="386"/>
      <c r="K233" s="386"/>
      <c r="L233" s="386"/>
      <c r="M233" s="386"/>
      <c r="N233" s="386"/>
      <c r="O233" s="386"/>
      <c r="P233" s="386"/>
      <c r="Q233" s="386"/>
      <c r="R233" s="386"/>
      <c r="S233" s="386"/>
      <c r="T233" s="386"/>
      <c r="U233" s="386"/>
      <c r="V233" s="386"/>
      <c r="W233" s="386"/>
      <c r="X233" s="386"/>
      <c r="Y233" s="386"/>
      <c r="Z233" s="386"/>
    </row>
    <row r="234" spans="1:26" ht="15.75" customHeight="1">
      <c r="A234" s="386"/>
      <c r="B234" s="386"/>
      <c r="C234" s="386"/>
      <c r="D234" s="386"/>
      <c r="E234" s="386"/>
      <c r="F234" s="386"/>
      <c r="G234" s="386"/>
      <c r="H234" s="386"/>
      <c r="I234" s="386"/>
      <c r="J234" s="386"/>
      <c r="K234" s="386"/>
      <c r="L234" s="386"/>
      <c r="M234" s="386"/>
      <c r="N234" s="386"/>
      <c r="O234" s="386"/>
      <c r="P234" s="386"/>
      <c r="Q234" s="386"/>
      <c r="R234" s="386"/>
      <c r="S234" s="386"/>
      <c r="T234" s="386"/>
      <c r="U234" s="386"/>
      <c r="V234" s="386"/>
      <c r="W234" s="386"/>
      <c r="X234" s="386"/>
      <c r="Y234" s="386"/>
      <c r="Z234" s="386"/>
    </row>
    <row r="235" spans="1:26" ht="15.75" customHeight="1">
      <c r="A235" s="386"/>
      <c r="B235" s="386"/>
      <c r="C235" s="386"/>
      <c r="D235" s="386"/>
      <c r="E235" s="386"/>
      <c r="F235" s="386"/>
      <c r="G235" s="386"/>
      <c r="H235" s="386"/>
      <c r="I235" s="386"/>
      <c r="J235" s="386"/>
      <c r="K235" s="386"/>
      <c r="L235" s="386"/>
      <c r="M235" s="386"/>
      <c r="N235" s="386"/>
      <c r="O235" s="386"/>
      <c r="P235" s="386"/>
      <c r="Q235" s="386"/>
      <c r="R235" s="386"/>
      <c r="S235" s="386"/>
      <c r="T235" s="386"/>
      <c r="U235" s="386"/>
      <c r="V235" s="386"/>
      <c r="W235" s="386"/>
      <c r="X235" s="386"/>
      <c r="Y235" s="386"/>
      <c r="Z235" s="386"/>
    </row>
    <row r="236" spans="1:26" ht="15.75" customHeight="1">
      <c r="A236" s="386"/>
      <c r="B236" s="386"/>
      <c r="C236" s="386"/>
      <c r="D236" s="386"/>
      <c r="E236" s="386"/>
      <c r="F236" s="386"/>
      <c r="G236" s="386"/>
      <c r="H236" s="386"/>
      <c r="I236" s="386"/>
      <c r="J236" s="386"/>
      <c r="K236" s="386"/>
      <c r="L236" s="386"/>
      <c r="M236" s="386"/>
      <c r="N236" s="386"/>
      <c r="O236" s="386"/>
      <c r="P236" s="386"/>
      <c r="Q236" s="386"/>
      <c r="R236" s="386"/>
      <c r="S236" s="386"/>
      <c r="T236" s="386"/>
      <c r="U236" s="386"/>
      <c r="V236" s="386"/>
      <c r="W236" s="386"/>
      <c r="X236" s="386"/>
      <c r="Y236" s="386"/>
      <c r="Z236" s="386"/>
    </row>
    <row r="237" spans="1:26" ht="15.75" customHeight="1">
      <c r="A237" s="386"/>
      <c r="B237" s="386"/>
      <c r="C237" s="386"/>
      <c r="D237" s="386"/>
      <c r="E237" s="386"/>
      <c r="F237" s="386"/>
      <c r="G237" s="386"/>
      <c r="H237" s="386"/>
      <c r="I237" s="386"/>
      <c r="J237" s="386"/>
      <c r="K237" s="386"/>
      <c r="L237" s="386"/>
      <c r="M237" s="386"/>
      <c r="N237" s="386"/>
      <c r="O237" s="386"/>
      <c r="P237" s="386"/>
      <c r="Q237" s="386"/>
      <c r="R237" s="386"/>
      <c r="S237" s="386"/>
      <c r="T237" s="386"/>
      <c r="U237" s="386"/>
      <c r="V237" s="386"/>
      <c r="W237" s="386"/>
      <c r="X237" s="386"/>
      <c r="Y237" s="386"/>
      <c r="Z237" s="386"/>
    </row>
    <row r="238" spans="1:26" ht="15.75" customHeight="1">
      <c r="A238" s="386"/>
      <c r="B238" s="386"/>
      <c r="C238" s="386"/>
      <c r="D238" s="386"/>
      <c r="E238" s="386"/>
      <c r="F238" s="386"/>
      <c r="G238" s="386"/>
      <c r="H238" s="386"/>
      <c r="I238" s="386"/>
      <c r="J238" s="386"/>
      <c r="K238" s="386"/>
      <c r="L238" s="386"/>
      <c r="M238" s="386"/>
      <c r="N238" s="386"/>
      <c r="O238" s="386"/>
      <c r="P238" s="386"/>
      <c r="Q238" s="386"/>
      <c r="R238" s="386"/>
      <c r="S238" s="386"/>
      <c r="T238" s="386"/>
      <c r="U238" s="386"/>
      <c r="V238" s="386"/>
      <c r="W238" s="386"/>
      <c r="X238" s="386"/>
      <c r="Y238" s="386"/>
      <c r="Z238" s="386"/>
    </row>
    <row r="239" spans="1:26" ht="15.75" customHeight="1">
      <c r="A239" s="386"/>
      <c r="B239" s="386"/>
      <c r="C239" s="386"/>
      <c r="D239" s="386"/>
      <c r="E239" s="386"/>
      <c r="F239" s="386"/>
      <c r="G239" s="386"/>
      <c r="H239" s="386"/>
      <c r="I239" s="386"/>
      <c r="J239" s="386"/>
      <c r="K239" s="386"/>
      <c r="L239" s="386"/>
      <c r="M239" s="386"/>
      <c r="N239" s="386"/>
      <c r="O239" s="386"/>
      <c r="P239" s="386"/>
      <c r="Q239" s="386"/>
      <c r="R239" s="386"/>
      <c r="S239" s="386"/>
      <c r="T239" s="386"/>
      <c r="U239" s="386"/>
      <c r="V239" s="386"/>
      <c r="W239" s="386"/>
      <c r="X239" s="386"/>
      <c r="Y239" s="386"/>
      <c r="Z239" s="386"/>
    </row>
    <row r="240" spans="1:26" ht="15.75" customHeight="1">
      <c r="A240" s="386"/>
      <c r="B240" s="386"/>
      <c r="C240" s="386"/>
      <c r="D240" s="386"/>
      <c r="E240" s="386"/>
      <c r="F240" s="386"/>
      <c r="G240" s="386"/>
      <c r="H240" s="386"/>
      <c r="I240" s="386"/>
      <c r="J240" s="386"/>
      <c r="K240" s="386"/>
      <c r="L240" s="386"/>
      <c r="M240" s="386"/>
      <c r="N240" s="386"/>
      <c r="O240" s="386"/>
      <c r="P240" s="386"/>
      <c r="Q240" s="386"/>
      <c r="R240" s="386"/>
      <c r="S240" s="386"/>
      <c r="T240" s="386"/>
      <c r="U240" s="386"/>
      <c r="V240" s="386"/>
      <c r="W240" s="386"/>
      <c r="X240" s="386"/>
      <c r="Y240" s="386"/>
      <c r="Z240" s="386"/>
    </row>
    <row r="241" spans="1:26" ht="15.75" customHeight="1">
      <c r="A241" s="386"/>
      <c r="B241" s="386"/>
      <c r="C241" s="386"/>
      <c r="D241" s="386"/>
      <c r="E241" s="386"/>
      <c r="F241" s="386"/>
      <c r="G241" s="386"/>
      <c r="H241" s="386"/>
      <c r="I241" s="386"/>
      <c r="J241" s="386"/>
      <c r="K241" s="386"/>
      <c r="L241" s="386"/>
      <c r="M241" s="386"/>
      <c r="N241" s="386"/>
      <c r="O241" s="386"/>
      <c r="P241" s="386"/>
      <c r="Q241" s="386"/>
      <c r="R241" s="386"/>
      <c r="S241" s="386"/>
      <c r="T241" s="386"/>
      <c r="U241" s="386"/>
      <c r="V241" s="386"/>
      <c r="W241" s="386"/>
      <c r="X241" s="386"/>
      <c r="Y241" s="386"/>
      <c r="Z241" s="386"/>
    </row>
    <row r="242" spans="1:26" ht="15.75" customHeight="1">
      <c r="A242" s="386"/>
      <c r="B242" s="386"/>
      <c r="C242" s="386"/>
      <c r="D242" s="386"/>
      <c r="E242" s="386"/>
      <c r="F242" s="386"/>
      <c r="G242" s="386"/>
      <c r="H242" s="386"/>
      <c r="I242" s="386"/>
      <c r="J242" s="386"/>
      <c r="K242" s="386"/>
      <c r="L242" s="386"/>
      <c r="M242" s="386"/>
      <c r="N242" s="386"/>
      <c r="O242" s="386"/>
      <c r="P242" s="386"/>
      <c r="Q242" s="386"/>
      <c r="R242" s="386"/>
      <c r="S242" s="386"/>
      <c r="T242" s="386"/>
      <c r="U242" s="386"/>
      <c r="V242" s="386"/>
      <c r="W242" s="386"/>
      <c r="X242" s="386"/>
      <c r="Y242" s="386"/>
      <c r="Z242" s="386"/>
    </row>
    <row r="243" spans="1:26" ht="15.75" customHeight="1">
      <c r="A243" s="386"/>
      <c r="B243" s="386"/>
      <c r="C243" s="386"/>
      <c r="D243" s="386"/>
      <c r="E243" s="386"/>
      <c r="F243" s="386"/>
      <c r="G243" s="386"/>
      <c r="H243" s="386"/>
      <c r="I243" s="386"/>
      <c r="J243" s="386"/>
      <c r="K243" s="386"/>
      <c r="L243" s="386"/>
      <c r="M243" s="386"/>
      <c r="N243" s="386"/>
      <c r="O243" s="386"/>
      <c r="P243" s="386"/>
      <c r="Q243" s="386"/>
      <c r="R243" s="386"/>
      <c r="S243" s="386"/>
      <c r="T243" s="386"/>
      <c r="U243" s="386"/>
      <c r="V243" s="386"/>
      <c r="W243" s="386"/>
      <c r="X243" s="386"/>
      <c r="Y243" s="386"/>
      <c r="Z243" s="386"/>
    </row>
    <row r="244" spans="1:26" ht="15.75" customHeight="1">
      <c r="A244" s="386"/>
      <c r="B244" s="386"/>
      <c r="C244" s="386"/>
      <c r="D244" s="386"/>
      <c r="E244" s="386"/>
      <c r="F244" s="386"/>
      <c r="G244" s="386"/>
      <c r="H244" s="386"/>
      <c r="I244" s="386"/>
      <c r="J244" s="386"/>
      <c r="K244" s="386"/>
      <c r="L244" s="386"/>
      <c r="M244" s="386"/>
      <c r="N244" s="386"/>
      <c r="O244" s="386"/>
      <c r="P244" s="386"/>
      <c r="Q244" s="386"/>
      <c r="R244" s="386"/>
      <c r="S244" s="386"/>
      <c r="T244" s="386"/>
      <c r="U244" s="386"/>
      <c r="V244" s="386"/>
      <c r="W244" s="386"/>
      <c r="X244" s="386"/>
      <c r="Y244" s="386"/>
      <c r="Z244" s="386"/>
    </row>
    <row r="245" spans="1:26" ht="15.75" customHeight="1">
      <c r="A245" s="386"/>
      <c r="B245" s="386"/>
      <c r="C245" s="386"/>
      <c r="D245" s="386"/>
      <c r="E245" s="386"/>
      <c r="F245" s="386"/>
      <c r="G245" s="386"/>
      <c r="H245" s="386"/>
      <c r="I245" s="386"/>
      <c r="J245" s="386"/>
      <c r="K245" s="386"/>
      <c r="L245" s="386"/>
      <c r="M245" s="386"/>
      <c r="N245" s="386"/>
      <c r="O245" s="386"/>
      <c r="P245" s="386"/>
      <c r="Q245" s="386"/>
      <c r="R245" s="386"/>
      <c r="S245" s="386"/>
      <c r="T245" s="386"/>
      <c r="U245" s="386"/>
      <c r="V245" s="386"/>
      <c r="W245" s="386"/>
      <c r="X245" s="386"/>
      <c r="Y245" s="386"/>
      <c r="Z245" s="386"/>
    </row>
    <row r="246" spans="1:26" ht="15.75" customHeight="1">
      <c r="A246" s="386"/>
      <c r="B246" s="386"/>
      <c r="C246" s="386"/>
      <c r="D246" s="386"/>
      <c r="E246" s="386"/>
      <c r="F246" s="386"/>
      <c r="G246" s="386"/>
      <c r="H246" s="386"/>
      <c r="I246" s="386"/>
      <c r="J246" s="386"/>
      <c r="K246" s="386"/>
      <c r="L246" s="386"/>
      <c r="M246" s="386"/>
      <c r="N246" s="386"/>
      <c r="O246" s="386"/>
      <c r="P246" s="386"/>
      <c r="Q246" s="386"/>
      <c r="R246" s="386"/>
      <c r="S246" s="386"/>
      <c r="T246" s="386"/>
      <c r="U246" s="386"/>
      <c r="V246" s="386"/>
      <c r="W246" s="386"/>
      <c r="X246" s="386"/>
      <c r="Y246" s="386"/>
      <c r="Z246" s="386"/>
    </row>
    <row r="247" spans="1:26" ht="15.75" customHeight="1">
      <c r="A247" s="386"/>
      <c r="B247" s="386"/>
      <c r="C247" s="386"/>
      <c r="D247" s="386"/>
      <c r="E247" s="386"/>
      <c r="F247" s="386"/>
      <c r="G247" s="386"/>
      <c r="H247" s="386"/>
      <c r="I247" s="386"/>
      <c r="J247" s="386"/>
      <c r="K247" s="386"/>
      <c r="L247" s="386"/>
      <c r="M247" s="386"/>
      <c r="N247" s="386"/>
      <c r="O247" s="386"/>
      <c r="P247" s="386"/>
      <c r="Q247" s="386"/>
      <c r="R247" s="386"/>
      <c r="S247" s="386"/>
      <c r="T247" s="386"/>
      <c r="U247" s="386"/>
      <c r="V247" s="386"/>
      <c r="W247" s="386"/>
      <c r="X247" s="386"/>
      <c r="Y247" s="386"/>
      <c r="Z247" s="386"/>
    </row>
    <row r="248" spans="1:26" ht="15.75" customHeight="1">
      <c r="A248" s="386"/>
      <c r="B248" s="386"/>
      <c r="C248" s="386"/>
      <c r="D248" s="386"/>
      <c r="E248" s="386"/>
      <c r="F248" s="386"/>
      <c r="G248" s="386"/>
      <c r="H248" s="386"/>
      <c r="I248" s="386"/>
      <c r="J248" s="386"/>
      <c r="K248" s="386"/>
      <c r="L248" s="386"/>
      <c r="M248" s="386"/>
      <c r="N248" s="386"/>
      <c r="O248" s="386"/>
      <c r="P248" s="386"/>
      <c r="Q248" s="386"/>
      <c r="R248" s="386"/>
      <c r="S248" s="386"/>
      <c r="T248" s="386"/>
      <c r="U248" s="386"/>
      <c r="V248" s="386"/>
      <c r="W248" s="386"/>
      <c r="X248" s="386"/>
      <c r="Y248" s="386"/>
      <c r="Z248" s="386"/>
    </row>
    <row r="249" spans="1:26" ht="15.75" customHeight="1">
      <c r="A249" s="386"/>
      <c r="B249" s="386"/>
      <c r="C249" s="386"/>
      <c r="D249" s="386"/>
      <c r="E249" s="386"/>
      <c r="F249" s="386"/>
      <c r="G249" s="386"/>
      <c r="H249" s="386"/>
      <c r="I249" s="386"/>
      <c r="J249" s="386"/>
      <c r="K249" s="386"/>
      <c r="L249" s="386"/>
      <c r="M249" s="386"/>
      <c r="N249" s="386"/>
      <c r="O249" s="386"/>
      <c r="P249" s="386"/>
      <c r="Q249" s="386"/>
      <c r="R249" s="386"/>
      <c r="S249" s="386"/>
      <c r="T249" s="386"/>
      <c r="U249" s="386"/>
      <c r="V249" s="386"/>
      <c r="W249" s="386"/>
      <c r="X249" s="386"/>
      <c r="Y249" s="386"/>
      <c r="Z249" s="386"/>
    </row>
    <row r="250" spans="1:26" ht="15.75" customHeight="1">
      <c r="A250" s="386"/>
      <c r="B250" s="386"/>
      <c r="C250" s="386"/>
      <c r="D250" s="386"/>
      <c r="E250" s="386"/>
      <c r="F250" s="386"/>
      <c r="G250" s="386"/>
      <c r="H250" s="386"/>
      <c r="I250" s="386"/>
      <c r="J250" s="386"/>
      <c r="K250" s="386"/>
      <c r="L250" s="386"/>
      <c r="M250" s="386"/>
      <c r="N250" s="386"/>
      <c r="O250" s="386"/>
      <c r="P250" s="386"/>
      <c r="Q250" s="386"/>
      <c r="R250" s="386"/>
      <c r="S250" s="386"/>
      <c r="T250" s="386"/>
      <c r="U250" s="386"/>
      <c r="V250" s="386"/>
      <c r="W250" s="386"/>
      <c r="X250" s="386"/>
      <c r="Y250" s="386"/>
      <c r="Z250" s="386"/>
    </row>
    <row r="251" spans="1:26" ht="15.75" customHeight="1">
      <c r="A251" s="386"/>
      <c r="B251" s="386"/>
      <c r="C251" s="386"/>
      <c r="D251" s="386"/>
      <c r="E251" s="386"/>
      <c r="F251" s="386"/>
      <c r="G251" s="386"/>
      <c r="H251" s="386"/>
      <c r="I251" s="386"/>
      <c r="J251" s="386"/>
      <c r="K251" s="386"/>
      <c r="L251" s="386"/>
      <c r="M251" s="386"/>
      <c r="N251" s="386"/>
      <c r="O251" s="386"/>
      <c r="P251" s="386"/>
      <c r="Q251" s="386"/>
      <c r="R251" s="386"/>
      <c r="S251" s="386"/>
      <c r="T251" s="386"/>
      <c r="U251" s="386"/>
      <c r="V251" s="386"/>
      <c r="W251" s="386"/>
      <c r="X251" s="386"/>
      <c r="Y251" s="386"/>
      <c r="Z251" s="386"/>
    </row>
    <row r="252" spans="1:26" ht="15.75" customHeight="1">
      <c r="A252" s="386"/>
      <c r="B252" s="386"/>
      <c r="C252" s="386"/>
      <c r="D252" s="386"/>
      <c r="E252" s="386"/>
      <c r="F252" s="386"/>
      <c r="G252" s="386"/>
      <c r="H252" s="386"/>
      <c r="I252" s="386"/>
      <c r="J252" s="386"/>
      <c r="K252" s="386"/>
      <c r="L252" s="386"/>
      <c r="M252" s="386"/>
      <c r="N252" s="386"/>
      <c r="O252" s="386"/>
      <c r="P252" s="386"/>
      <c r="Q252" s="386"/>
      <c r="R252" s="386"/>
      <c r="S252" s="386"/>
      <c r="T252" s="386"/>
      <c r="U252" s="386"/>
      <c r="V252" s="386"/>
      <c r="W252" s="386"/>
      <c r="X252" s="386"/>
      <c r="Y252" s="386"/>
      <c r="Z252" s="386"/>
    </row>
    <row r="253" spans="1:26" ht="15.75" customHeight="1">
      <c r="A253" s="386"/>
      <c r="B253" s="386"/>
      <c r="C253" s="386"/>
      <c r="D253" s="386"/>
      <c r="E253" s="386"/>
      <c r="F253" s="386"/>
      <c r="G253" s="386"/>
      <c r="H253" s="386"/>
      <c r="I253" s="386"/>
      <c r="J253" s="386"/>
      <c r="K253" s="386"/>
      <c r="L253" s="386"/>
      <c r="M253" s="386"/>
      <c r="N253" s="386"/>
      <c r="O253" s="386"/>
      <c r="P253" s="386"/>
      <c r="Q253" s="386"/>
      <c r="R253" s="386"/>
      <c r="S253" s="386"/>
      <c r="T253" s="386"/>
      <c r="U253" s="386"/>
      <c r="V253" s="386"/>
      <c r="W253" s="386"/>
      <c r="X253" s="386"/>
      <c r="Y253" s="386"/>
      <c r="Z253" s="386"/>
    </row>
    <row r="254" spans="1:26" ht="15.75" customHeight="1">
      <c r="A254" s="386"/>
      <c r="B254" s="386"/>
      <c r="C254" s="386"/>
      <c r="D254" s="386"/>
      <c r="E254" s="386"/>
      <c r="F254" s="386"/>
      <c r="G254" s="386"/>
      <c r="H254" s="386"/>
      <c r="I254" s="386"/>
      <c r="J254" s="386"/>
      <c r="K254" s="386"/>
      <c r="L254" s="386"/>
      <c r="M254" s="386"/>
      <c r="N254" s="386"/>
      <c r="O254" s="386"/>
      <c r="P254" s="386"/>
      <c r="Q254" s="386"/>
      <c r="R254" s="386"/>
      <c r="S254" s="386"/>
      <c r="T254" s="386"/>
      <c r="U254" s="386"/>
      <c r="V254" s="386"/>
      <c r="W254" s="386"/>
      <c r="X254" s="386"/>
      <c r="Y254" s="386"/>
      <c r="Z254" s="386"/>
    </row>
    <row r="255" spans="1:26" ht="15.75" customHeight="1">
      <c r="A255" s="386"/>
      <c r="B255" s="386"/>
      <c r="C255" s="386"/>
      <c r="D255" s="386"/>
      <c r="E255" s="386"/>
      <c r="F255" s="386"/>
      <c r="G255" s="386"/>
      <c r="H255" s="386"/>
      <c r="I255" s="386"/>
      <c r="J255" s="386"/>
      <c r="K255" s="386"/>
      <c r="L255" s="386"/>
      <c r="M255" s="386"/>
      <c r="N255" s="386"/>
      <c r="O255" s="386"/>
      <c r="P255" s="386"/>
      <c r="Q255" s="386"/>
      <c r="R255" s="386"/>
      <c r="S255" s="386"/>
      <c r="T255" s="386"/>
      <c r="U255" s="386"/>
      <c r="V255" s="386"/>
      <c r="W255" s="386"/>
      <c r="X255" s="386"/>
      <c r="Y255" s="386"/>
      <c r="Z255" s="386"/>
    </row>
    <row r="256" spans="1:26" ht="15.75" customHeight="1">
      <c r="A256" s="386"/>
      <c r="B256" s="386"/>
      <c r="C256" s="386"/>
      <c r="D256" s="386"/>
      <c r="E256" s="386"/>
      <c r="F256" s="386"/>
      <c r="G256" s="386"/>
      <c r="H256" s="386"/>
      <c r="I256" s="386"/>
      <c r="J256" s="386"/>
      <c r="K256" s="386"/>
      <c r="L256" s="386"/>
      <c r="M256" s="386"/>
      <c r="N256" s="386"/>
      <c r="O256" s="386"/>
      <c r="P256" s="386"/>
      <c r="Q256" s="386"/>
      <c r="R256" s="386"/>
      <c r="S256" s="386"/>
      <c r="T256" s="386"/>
      <c r="U256" s="386"/>
      <c r="V256" s="386"/>
      <c r="W256" s="386"/>
      <c r="X256" s="386"/>
      <c r="Y256" s="386"/>
      <c r="Z256" s="386"/>
    </row>
    <row r="257" spans="1:26" ht="15.75" customHeight="1">
      <c r="A257" s="386"/>
      <c r="B257" s="386"/>
      <c r="C257" s="386"/>
      <c r="D257" s="386"/>
      <c r="E257" s="386"/>
      <c r="F257" s="386"/>
      <c r="G257" s="386"/>
      <c r="H257" s="386"/>
      <c r="I257" s="386"/>
      <c r="J257" s="386"/>
      <c r="K257" s="386"/>
      <c r="L257" s="386"/>
      <c r="M257" s="386"/>
      <c r="N257" s="386"/>
      <c r="O257" s="386"/>
      <c r="P257" s="386"/>
      <c r="Q257" s="386"/>
      <c r="R257" s="386"/>
      <c r="S257" s="386"/>
      <c r="T257" s="386"/>
      <c r="U257" s="386"/>
      <c r="V257" s="386"/>
      <c r="W257" s="386"/>
      <c r="X257" s="386"/>
      <c r="Y257" s="386"/>
      <c r="Z257" s="386"/>
    </row>
    <row r="258" spans="1:26" ht="15.75" customHeight="1">
      <c r="A258" s="386"/>
      <c r="B258" s="386"/>
      <c r="C258" s="386"/>
      <c r="D258" s="386"/>
      <c r="E258" s="386"/>
      <c r="F258" s="386"/>
      <c r="G258" s="386"/>
      <c r="H258" s="386"/>
      <c r="I258" s="386"/>
      <c r="J258" s="386"/>
      <c r="K258" s="386"/>
      <c r="L258" s="386"/>
      <c r="M258" s="386"/>
      <c r="N258" s="386"/>
      <c r="O258" s="386"/>
      <c r="P258" s="386"/>
      <c r="Q258" s="386"/>
      <c r="R258" s="386"/>
      <c r="S258" s="386"/>
      <c r="T258" s="386"/>
      <c r="U258" s="386"/>
      <c r="V258" s="386"/>
      <c r="W258" s="386"/>
      <c r="X258" s="386"/>
      <c r="Y258" s="386"/>
      <c r="Z258" s="386"/>
    </row>
    <row r="259" spans="1:26" ht="15.75" customHeight="1">
      <c r="A259" s="386"/>
      <c r="B259" s="386"/>
      <c r="C259" s="386"/>
      <c r="D259" s="386"/>
      <c r="E259" s="386"/>
      <c r="F259" s="386"/>
      <c r="G259" s="386"/>
      <c r="H259" s="386"/>
      <c r="I259" s="386"/>
      <c r="J259" s="386"/>
      <c r="K259" s="386"/>
      <c r="L259" s="386"/>
      <c r="M259" s="386"/>
      <c r="N259" s="386"/>
      <c r="O259" s="386"/>
      <c r="P259" s="386"/>
      <c r="Q259" s="386"/>
      <c r="R259" s="386"/>
      <c r="S259" s="386"/>
      <c r="T259" s="386"/>
      <c r="U259" s="386"/>
      <c r="V259" s="386"/>
      <c r="W259" s="386"/>
      <c r="X259" s="386"/>
      <c r="Y259" s="386"/>
      <c r="Z259" s="386"/>
    </row>
    <row r="260" spans="1:26" ht="15.75" customHeight="1">
      <c r="A260" s="386"/>
      <c r="B260" s="386"/>
      <c r="C260" s="386"/>
      <c r="D260" s="386"/>
      <c r="E260" s="386"/>
      <c r="F260" s="386"/>
      <c r="G260" s="386"/>
      <c r="H260" s="386"/>
      <c r="I260" s="386"/>
      <c r="J260" s="386"/>
      <c r="K260" s="386"/>
      <c r="L260" s="386"/>
      <c r="M260" s="386"/>
      <c r="N260" s="386"/>
      <c r="O260" s="386"/>
      <c r="P260" s="386"/>
      <c r="Q260" s="386"/>
      <c r="R260" s="386"/>
      <c r="S260" s="386"/>
      <c r="T260" s="386"/>
      <c r="U260" s="386"/>
      <c r="V260" s="386"/>
      <c r="W260" s="386"/>
      <c r="X260" s="386"/>
      <c r="Y260" s="386"/>
      <c r="Z260" s="386"/>
    </row>
    <row r="261" spans="1:26" ht="15.75" customHeight="1">
      <c r="A261" s="386"/>
      <c r="B261" s="386"/>
      <c r="C261" s="386"/>
      <c r="D261" s="386"/>
      <c r="E261" s="386"/>
      <c r="F261" s="386"/>
      <c r="G261" s="386"/>
      <c r="H261" s="386"/>
      <c r="I261" s="386"/>
      <c r="J261" s="386"/>
      <c r="K261" s="386"/>
      <c r="L261" s="386"/>
      <c r="M261" s="386"/>
      <c r="N261" s="386"/>
      <c r="O261" s="386"/>
      <c r="P261" s="386"/>
      <c r="Q261" s="386"/>
      <c r="R261" s="386"/>
      <c r="S261" s="386"/>
      <c r="T261" s="386"/>
      <c r="U261" s="386"/>
      <c r="V261" s="386"/>
      <c r="W261" s="386"/>
      <c r="X261" s="386"/>
      <c r="Y261" s="386"/>
      <c r="Z261" s="386"/>
    </row>
    <row r="262" spans="1:26" ht="15.75" customHeight="1">
      <c r="A262" s="386"/>
      <c r="B262" s="386"/>
      <c r="C262" s="386"/>
      <c r="D262" s="386"/>
      <c r="E262" s="386"/>
      <c r="F262" s="386"/>
      <c r="G262" s="386"/>
      <c r="H262" s="386"/>
      <c r="I262" s="386"/>
      <c r="J262" s="386"/>
      <c r="K262" s="386"/>
      <c r="L262" s="386"/>
      <c r="M262" s="386"/>
      <c r="N262" s="386"/>
      <c r="O262" s="386"/>
      <c r="P262" s="386"/>
      <c r="Q262" s="386"/>
      <c r="R262" s="386"/>
      <c r="S262" s="386"/>
      <c r="T262" s="386"/>
      <c r="U262" s="386"/>
      <c r="V262" s="386"/>
      <c r="W262" s="386"/>
      <c r="X262" s="386"/>
      <c r="Y262" s="386"/>
      <c r="Z262" s="386"/>
    </row>
    <row r="263" spans="1:26" ht="15.75" customHeight="1">
      <c r="A263" s="386"/>
      <c r="B263" s="386"/>
      <c r="C263" s="386"/>
      <c r="D263" s="386"/>
      <c r="E263" s="386"/>
      <c r="F263" s="386"/>
      <c r="G263" s="386"/>
      <c r="H263" s="386"/>
      <c r="I263" s="386"/>
      <c r="J263" s="386"/>
      <c r="K263" s="386"/>
      <c r="L263" s="386"/>
      <c r="M263" s="386"/>
      <c r="N263" s="386"/>
      <c r="O263" s="386"/>
      <c r="P263" s="386"/>
      <c r="Q263" s="386"/>
      <c r="R263" s="386"/>
      <c r="S263" s="386"/>
      <c r="T263" s="386"/>
      <c r="U263" s="386"/>
      <c r="V263" s="386"/>
      <c r="W263" s="386"/>
      <c r="X263" s="386"/>
      <c r="Y263" s="386"/>
      <c r="Z263" s="386"/>
    </row>
    <row r="264" spans="1:26" ht="15.75" customHeight="1">
      <c r="A264" s="386"/>
      <c r="B264" s="386"/>
      <c r="C264" s="386"/>
      <c r="D264" s="386"/>
      <c r="E264" s="386"/>
      <c r="F264" s="386"/>
      <c r="G264" s="386"/>
      <c r="H264" s="386"/>
      <c r="I264" s="386"/>
      <c r="J264" s="386"/>
      <c r="K264" s="386"/>
      <c r="L264" s="386"/>
      <c r="M264" s="386"/>
      <c r="N264" s="386"/>
      <c r="O264" s="386"/>
      <c r="P264" s="386"/>
      <c r="Q264" s="386"/>
      <c r="R264" s="386"/>
      <c r="S264" s="386"/>
      <c r="T264" s="386"/>
      <c r="U264" s="386"/>
      <c r="V264" s="386"/>
      <c r="W264" s="386"/>
      <c r="X264" s="386"/>
      <c r="Y264" s="386"/>
      <c r="Z264" s="386"/>
    </row>
    <row r="265" spans="1:26" ht="15.75" customHeight="1">
      <c r="A265" s="386"/>
      <c r="B265" s="386"/>
      <c r="C265" s="386"/>
      <c r="D265" s="386"/>
      <c r="E265" s="386"/>
      <c r="F265" s="386"/>
      <c r="G265" s="386"/>
      <c r="H265" s="386"/>
      <c r="I265" s="386"/>
      <c r="J265" s="386"/>
      <c r="K265" s="386"/>
      <c r="L265" s="386"/>
      <c r="M265" s="386"/>
      <c r="N265" s="386"/>
      <c r="O265" s="386"/>
      <c r="P265" s="386"/>
      <c r="Q265" s="386"/>
      <c r="R265" s="386"/>
      <c r="S265" s="386"/>
      <c r="T265" s="386"/>
      <c r="U265" s="386"/>
      <c r="V265" s="386"/>
      <c r="W265" s="386"/>
      <c r="X265" s="386"/>
      <c r="Y265" s="386"/>
      <c r="Z265" s="386"/>
    </row>
    <row r="266" spans="1:26" ht="15.75" customHeight="1">
      <c r="A266" s="386"/>
      <c r="B266" s="386"/>
      <c r="C266" s="386"/>
      <c r="D266" s="386"/>
      <c r="E266" s="386"/>
      <c r="F266" s="386"/>
      <c r="G266" s="386"/>
      <c r="H266" s="386"/>
      <c r="I266" s="386"/>
      <c r="J266" s="386"/>
      <c r="K266" s="386"/>
      <c r="L266" s="386"/>
      <c r="M266" s="386"/>
      <c r="N266" s="386"/>
      <c r="O266" s="386"/>
      <c r="P266" s="386"/>
      <c r="Q266" s="386"/>
      <c r="R266" s="386"/>
      <c r="S266" s="386"/>
      <c r="T266" s="386"/>
      <c r="U266" s="386"/>
      <c r="V266" s="386"/>
      <c r="W266" s="386"/>
      <c r="X266" s="386"/>
      <c r="Y266" s="386"/>
      <c r="Z266" s="386"/>
    </row>
    <row r="267" spans="1:26" ht="15.75" customHeight="1">
      <c r="A267" s="386"/>
      <c r="B267" s="386"/>
      <c r="C267" s="386"/>
      <c r="D267" s="386"/>
      <c r="E267" s="386"/>
      <c r="F267" s="386"/>
      <c r="G267" s="386"/>
      <c r="H267" s="386"/>
      <c r="I267" s="386"/>
      <c r="J267" s="386"/>
      <c r="K267" s="386"/>
      <c r="L267" s="386"/>
      <c r="M267" s="386"/>
      <c r="N267" s="386"/>
      <c r="O267" s="386"/>
      <c r="P267" s="386"/>
      <c r="Q267" s="386"/>
      <c r="R267" s="386"/>
      <c r="S267" s="386"/>
      <c r="T267" s="386"/>
      <c r="U267" s="386"/>
      <c r="V267" s="386"/>
      <c r="W267" s="386"/>
      <c r="X267" s="386"/>
      <c r="Y267" s="386"/>
      <c r="Z267" s="386"/>
    </row>
    <row r="268" spans="1:26" ht="15.75" customHeight="1">
      <c r="A268" s="386"/>
      <c r="B268" s="386"/>
      <c r="C268" s="386"/>
      <c r="D268" s="386"/>
      <c r="E268" s="386"/>
      <c r="F268" s="386"/>
      <c r="G268" s="386"/>
      <c r="H268" s="386"/>
      <c r="I268" s="386"/>
      <c r="J268" s="386"/>
      <c r="K268" s="386"/>
      <c r="L268" s="386"/>
      <c r="M268" s="386"/>
      <c r="N268" s="386"/>
      <c r="O268" s="386"/>
      <c r="P268" s="386"/>
      <c r="Q268" s="386"/>
      <c r="R268" s="386"/>
      <c r="S268" s="386"/>
      <c r="T268" s="386"/>
      <c r="U268" s="386"/>
      <c r="V268" s="386"/>
      <c r="W268" s="386"/>
      <c r="X268" s="386"/>
      <c r="Y268" s="386"/>
      <c r="Z268" s="386"/>
    </row>
    <row r="269" spans="1:26" ht="15.75" customHeight="1">
      <c r="A269" s="386"/>
      <c r="B269" s="386"/>
      <c r="C269" s="386"/>
      <c r="D269" s="386"/>
      <c r="E269" s="386"/>
      <c r="F269" s="386"/>
      <c r="G269" s="386"/>
      <c r="H269" s="386"/>
      <c r="I269" s="386"/>
      <c r="J269" s="386"/>
      <c r="K269" s="386"/>
      <c r="L269" s="386"/>
      <c r="M269" s="386"/>
      <c r="N269" s="386"/>
      <c r="O269" s="386"/>
      <c r="P269" s="386"/>
      <c r="Q269" s="386"/>
      <c r="R269" s="386"/>
      <c r="S269" s="386"/>
      <c r="T269" s="386"/>
      <c r="U269" s="386"/>
      <c r="V269" s="386"/>
      <c r="W269" s="386"/>
      <c r="X269" s="386"/>
      <c r="Y269" s="386"/>
      <c r="Z269" s="386"/>
    </row>
    <row r="270" spans="1:26" ht="15.75" customHeight="1">
      <c r="A270" s="386"/>
      <c r="B270" s="386"/>
      <c r="C270" s="386"/>
      <c r="D270" s="386"/>
      <c r="E270" s="386"/>
      <c r="F270" s="386"/>
      <c r="G270" s="386"/>
      <c r="H270" s="386"/>
      <c r="I270" s="386"/>
      <c r="J270" s="386"/>
      <c r="K270" s="386"/>
      <c r="L270" s="386"/>
      <c r="M270" s="386"/>
      <c r="N270" s="386"/>
      <c r="O270" s="386"/>
      <c r="P270" s="386"/>
      <c r="Q270" s="386"/>
      <c r="R270" s="386"/>
      <c r="S270" s="386"/>
      <c r="T270" s="386"/>
      <c r="U270" s="386"/>
      <c r="V270" s="386"/>
      <c r="W270" s="386"/>
      <c r="X270" s="386"/>
      <c r="Y270" s="386"/>
      <c r="Z270" s="386"/>
    </row>
    <row r="271" spans="1:26" ht="15.75" customHeight="1">
      <c r="A271" s="386"/>
      <c r="B271" s="386"/>
      <c r="C271" s="386"/>
      <c r="D271" s="386"/>
      <c r="E271" s="386"/>
      <c r="F271" s="386"/>
      <c r="G271" s="386"/>
      <c r="H271" s="386"/>
      <c r="I271" s="386"/>
      <c r="J271" s="386"/>
      <c r="K271" s="386"/>
      <c r="L271" s="386"/>
      <c r="M271" s="386"/>
      <c r="N271" s="386"/>
      <c r="O271" s="386"/>
      <c r="P271" s="386"/>
      <c r="Q271" s="386"/>
      <c r="R271" s="386"/>
      <c r="S271" s="386"/>
      <c r="T271" s="386"/>
      <c r="U271" s="386"/>
      <c r="V271" s="386"/>
      <c r="W271" s="386"/>
      <c r="X271" s="386"/>
      <c r="Y271" s="386"/>
      <c r="Z271" s="386"/>
    </row>
    <row r="272" spans="1:26" ht="15.75" customHeight="1">
      <c r="A272" s="386"/>
      <c r="B272" s="386"/>
      <c r="C272" s="386"/>
      <c r="D272" s="386"/>
      <c r="E272" s="386"/>
      <c r="F272" s="386"/>
      <c r="G272" s="386"/>
      <c r="H272" s="386"/>
      <c r="I272" s="386"/>
      <c r="J272" s="386"/>
      <c r="K272" s="386"/>
      <c r="L272" s="386"/>
      <c r="M272" s="386"/>
      <c r="N272" s="386"/>
      <c r="O272" s="386"/>
      <c r="P272" s="386"/>
      <c r="Q272" s="386"/>
      <c r="R272" s="386"/>
      <c r="S272" s="386"/>
      <c r="T272" s="386"/>
      <c r="U272" s="386"/>
      <c r="V272" s="386"/>
      <c r="W272" s="386"/>
      <c r="X272" s="386"/>
      <c r="Y272" s="386"/>
      <c r="Z272" s="386"/>
    </row>
    <row r="273" spans="1:26" ht="15.75" customHeight="1">
      <c r="A273" s="386"/>
      <c r="B273" s="386"/>
      <c r="C273" s="386"/>
      <c r="D273" s="386"/>
      <c r="E273" s="386"/>
      <c r="F273" s="386"/>
      <c r="G273" s="386"/>
      <c r="H273" s="386"/>
      <c r="I273" s="386"/>
      <c r="J273" s="386"/>
      <c r="K273" s="386"/>
      <c r="L273" s="386"/>
      <c r="M273" s="386"/>
      <c r="N273" s="386"/>
      <c r="O273" s="386"/>
      <c r="P273" s="386"/>
      <c r="Q273" s="386"/>
      <c r="R273" s="386"/>
      <c r="S273" s="386"/>
      <c r="T273" s="386"/>
      <c r="U273" s="386"/>
      <c r="V273" s="386"/>
      <c r="W273" s="386"/>
      <c r="X273" s="386"/>
      <c r="Y273" s="386"/>
      <c r="Z273" s="386"/>
    </row>
    <row r="274" spans="1:26" ht="15.75" customHeight="1">
      <c r="A274" s="386"/>
      <c r="B274" s="386"/>
      <c r="C274" s="386"/>
      <c r="D274" s="386"/>
      <c r="E274" s="386"/>
      <c r="F274" s="386"/>
      <c r="G274" s="386"/>
      <c r="H274" s="386"/>
      <c r="I274" s="386"/>
      <c r="J274" s="386"/>
      <c r="K274" s="386"/>
      <c r="L274" s="386"/>
      <c r="M274" s="386"/>
      <c r="N274" s="386"/>
      <c r="O274" s="386"/>
      <c r="P274" s="386"/>
      <c r="Q274" s="386"/>
      <c r="R274" s="386"/>
      <c r="S274" s="386"/>
      <c r="T274" s="386"/>
      <c r="U274" s="386"/>
      <c r="V274" s="386"/>
      <c r="W274" s="386"/>
      <c r="X274" s="386"/>
      <c r="Y274" s="386"/>
      <c r="Z274" s="386"/>
    </row>
    <row r="275" spans="1:26" ht="15.75" customHeight="1">
      <c r="A275" s="386"/>
      <c r="B275" s="386"/>
      <c r="C275" s="386"/>
      <c r="D275" s="386"/>
      <c r="E275" s="386"/>
      <c r="F275" s="386"/>
      <c r="G275" s="386"/>
      <c r="H275" s="386"/>
      <c r="I275" s="386"/>
      <c r="J275" s="386"/>
      <c r="K275" s="386"/>
      <c r="L275" s="386"/>
      <c r="M275" s="386"/>
      <c r="N275" s="386"/>
      <c r="O275" s="386"/>
      <c r="P275" s="386"/>
      <c r="Q275" s="386"/>
      <c r="R275" s="386"/>
      <c r="S275" s="386"/>
      <c r="T275" s="386"/>
      <c r="U275" s="386"/>
      <c r="V275" s="386"/>
      <c r="W275" s="386"/>
      <c r="X275" s="386"/>
      <c r="Y275" s="386"/>
      <c r="Z275" s="386"/>
    </row>
    <row r="276" spans="1:26" ht="15.75" customHeight="1">
      <c r="A276" s="386"/>
      <c r="B276" s="386"/>
      <c r="C276" s="386"/>
      <c r="D276" s="386"/>
      <c r="E276" s="386"/>
      <c r="F276" s="386"/>
      <c r="G276" s="386"/>
      <c r="H276" s="386"/>
      <c r="I276" s="386"/>
      <c r="J276" s="386"/>
      <c r="K276" s="386"/>
      <c r="L276" s="386"/>
      <c r="M276" s="386"/>
      <c r="N276" s="386"/>
      <c r="O276" s="386"/>
      <c r="P276" s="386"/>
      <c r="Q276" s="386"/>
      <c r="R276" s="386"/>
      <c r="S276" s="386"/>
      <c r="T276" s="386"/>
      <c r="U276" s="386"/>
      <c r="V276" s="386"/>
      <c r="W276" s="386"/>
      <c r="X276" s="386"/>
      <c r="Y276" s="386"/>
      <c r="Z276" s="386"/>
    </row>
    <row r="277" spans="1:26" ht="15.75" customHeight="1">
      <c r="A277" s="386"/>
      <c r="B277" s="386"/>
      <c r="C277" s="386"/>
      <c r="D277" s="386"/>
      <c r="E277" s="386"/>
      <c r="F277" s="386"/>
      <c r="G277" s="386"/>
      <c r="H277" s="386"/>
      <c r="I277" s="386"/>
      <c r="J277" s="386"/>
      <c r="K277" s="386"/>
      <c r="L277" s="386"/>
      <c r="M277" s="386"/>
      <c r="N277" s="386"/>
      <c r="O277" s="386"/>
      <c r="P277" s="386"/>
      <c r="Q277" s="386"/>
      <c r="R277" s="386"/>
      <c r="S277" s="386"/>
      <c r="T277" s="386"/>
      <c r="U277" s="386"/>
      <c r="V277" s="386"/>
      <c r="W277" s="386"/>
      <c r="X277" s="386"/>
      <c r="Y277" s="386"/>
      <c r="Z277" s="386"/>
    </row>
    <row r="278" spans="1:26" ht="15.75" customHeight="1">
      <c r="A278" s="386"/>
      <c r="B278" s="386"/>
      <c r="C278" s="386"/>
      <c r="D278" s="386"/>
      <c r="E278" s="386"/>
      <c r="F278" s="386"/>
      <c r="G278" s="386"/>
      <c r="H278" s="386"/>
      <c r="I278" s="386"/>
      <c r="J278" s="386"/>
      <c r="K278" s="386"/>
      <c r="L278" s="386"/>
      <c r="M278" s="386"/>
      <c r="N278" s="386"/>
      <c r="O278" s="386"/>
      <c r="P278" s="386"/>
      <c r="Q278" s="386"/>
      <c r="R278" s="386"/>
      <c r="S278" s="386"/>
      <c r="T278" s="386"/>
      <c r="U278" s="386"/>
      <c r="V278" s="386"/>
      <c r="W278" s="386"/>
      <c r="X278" s="386"/>
      <c r="Y278" s="386"/>
      <c r="Z278" s="386"/>
    </row>
    <row r="279" spans="1:26" ht="15.75" customHeight="1">
      <c r="A279" s="386"/>
      <c r="B279" s="386"/>
      <c r="C279" s="386"/>
      <c r="D279" s="386"/>
      <c r="E279" s="386"/>
      <c r="F279" s="386"/>
      <c r="G279" s="386"/>
      <c r="H279" s="386"/>
      <c r="I279" s="386"/>
      <c r="J279" s="386"/>
      <c r="K279" s="386"/>
      <c r="L279" s="386"/>
      <c r="M279" s="386"/>
      <c r="N279" s="386"/>
      <c r="O279" s="386"/>
      <c r="P279" s="386"/>
      <c r="Q279" s="386"/>
      <c r="R279" s="386"/>
      <c r="S279" s="386"/>
      <c r="T279" s="386"/>
      <c r="U279" s="386"/>
      <c r="V279" s="386"/>
      <c r="W279" s="386"/>
      <c r="X279" s="386"/>
      <c r="Y279" s="386"/>
      <c r="Z279" s="386"/>
    </row>
    <row r="280" spans="1:26" ht="15.75" customHeight="1">
      <c r="A280" s="386"/>
      <c r="B280" s="386"/>
      <c r="C280" s="386"/>
      <c r="D280" s="386"/>
      <c r="E280" s="386"/>
      <c r="F280" s="386"/>
      <c r="G280" s="386"/>
      <c r="H280" s="386"/>
      <c r="I280" s="386"/>
      <c r="J280" s="386"/>
      <c r="K280" s="386"/>
      <c r="L280" s="386"/>
      <c r="M280" s="386"/>
      <c r="N280" s="386"/>
      <c r="O280" s="386"/>
      <c r="P280" s="386"/>
      <c r="Q280" s="386"/>
      <c r="R280" s="386"/>
      <c r="S280" s="386"/>
      <c r="T280" s="386"/>
      <c r="U280" s="386"/>
      <c r="V280" s="386"/>
      <c r="W280" s="386"/>
      <c r="X280" s="386"/>
      <c r="Y280" s="386"/>
      <c r="Z280" s="386"/>
    </row>
    <row r="281" spans="1:26" ht="15.75" customHeight="1">
      <c r="A281" s="386"/>
      <c r="B281" s="386"/>
      <c r="C281" s="386"/>
      <c r="D281" s="386"/>
      <c r="E281" s="386"/>
      <c r="F281" s="386"/>
      <c r="G281" s="386"/>
      <c r="H281" s="386"/>
      <c r="I281" s="386"/>
      <c r="J281" s="386"/>
      <c r="K281" s="386"/>
      <c r="L281" s="386"/>
      <c r="M281" s="386"/>
      <c r="N281" s="386"/>
      <c r="O281" s="386"/>
      <c r="P281" s="386"/>
      <c r="Q281" s="386"/>
      <c r="R281" s="386"/>
      <c r="S281" s="386"/>
      <c r="T281" s="386"/>
      <c r="U281" s="386"/>
      <c r="V281" s="386"/>
      <c r="W281" s="386"/>
      <c r="X281" s="386"/>
      <c r="Y281" s="386"/>
      <c r="Z281" s="386"/>
    </row>
    <row r="282" spans="1:26" ht="15.75" customHeight="1">
      <c r="A282" s="386"/>
      <c r="B282" s="386"/>
      <c r="C282" s="386"/>
      <c r="D282" s="386"/>
      <c r="E282" s="386"/>
      <c r="F282" s="386"/>
      <c r="G282" s="386"/>
      <c r="H282" s="386"/>
      <c r="I282" s="386"/>
      <c r="J282" s="386"/>
      <c r="K282" s="386"/>
      <c r="L282" s="386"/>
      <c r="M282" s="386"/>
      <c r="N282" s="386"/>
      <c r="O282" s="386"/>
      <c r="P282" s="386"/>
      <c r="Q282" s="386"/>
      <c r="R282" s="386"/>
      <c r="S282" s="386"/>
      <c r="T282" s="386"/>
      <c r="U282" s="386"/>
      <c r="V282" s="386"/>
      <c r="W282" s="386"/>
      <c r="X282" s="386"/>
      <c r="Y282" s="386"/>
      <c r="Z282" s="386"/>
    </row>
    <row r="283" spans="1:26" ht="15.75" customHeight="1">
      <c r="A283" s="386"/>
      <c r="B283" s="386"/>
      <c r="C283" s="386"/>
      <c r="D283" s="386"/>
      <c r="E283" s="386"/>
      <c r="F283" s="386"/>
      <c r="G283" s="386"/>
      <c r="H283" s="386"/>
      <c r="I283" s="386"/>
      <c r="J283" s="386"/>
      <c r="K283" s="386"/>
      <c r="L283" s="386"/>
      <c r="M283" s="386"/>
      <c r="N283" s="386"/>
      <c r="O283" s="386"/>
      <c r="P283" s="386"/>
      <c r="Q283" s="386"/>
      <c r="R283" s="386"/>
      <c r="S283" s="386"/>
      <c r="T283" s="386"/>
      <c r="U283" s="386"/>
      <c r="V283" s="386"/>
      <c r="W283" s="386"/>
      <c r="X283" s="386"/>
      <c r="Y283" s="386"/>
      <c r="Z283" s="386"/>
    </row>
    <row r="284" spans="1:26" ht="15.75" customHeight="1">
      <c r="A284" s="386"/>
      <c r="B284" s="386"/>
      <c r="C284" s="386"/>
      <c r="D284" s="386"/>
      <c r="E284" s="386"/>
      <c r="F284" s="386"/>
      <c r="G284" s="386"/>
      <c r="H284" s="386"/>
      <c r="I284" s="386"/>
      <c r="J284" s="386"/>
      <c r="K284" s="386"/>
      <c r="L284" s="386"/>
      <c r="M284" s="386"/>
      <c r="N284" s="386"/>
      <c r="O284" s="386"/>
      <c r="P284" s="386"/>
      <c r="Q284" s="386"/>
      <c r="R284" s="386"/>
      <c r="S284" s="386"/>
      <c r="T284" s="386"/>
      <c r="U284" s="386"/>
      <c r="V284" s="386"/>
      <c r="W284" s="386"/>
      <c r="X284" s="386"/>
      <c r="Y284" s="386"/>
      <c r="Z284" s="386"/>
    </row>
    <row r="285" spans="1:26" ht="15.75" customHeight="1">
      <c r="A285" s="386"/>
      <c r="B285" s="386"/>
      <c r="C285" s="386"/>
      <c r="D285" s="386"/>
      <c r="E285" s="386"/>
      <c r="F285" s="386"/>
      <c r="G285" s="386"/>
      <c r="H285" s="386"/>
      <c r="I285" s="386"/>
      <c r="J285" s="386"/>
      <c r="K285" s="386"/>
      <c r="L285" s="386"/>
      <c r="M285" s="386"/>
      <c r="N285" s="386"/>
      <c r="O285" s="386"/>
      <c r="P285" s="386"/>
      <c r="Q285" s="386"/>
      <c r="R285" s="386"/>
      <c r="S285" s="386"/>
      <c r="T285" s="386"/>
      <c r="U285" s="386"/>
      <c r="V285" s="386"/>
      <c r="W285" s="386"/>
      <c r="X285" s="386"/>
      <c r="Y285" s="386"/>
      <c r="Z285" s="386"/>
    </row>
    <row r="286" spans="1:26" ht="15.75" customHeight="1">
      <c r="A286" s="386"/>
      <c r="B286" s="386"/>
      <c r="C286" s="386"/>
      <c r="D286" s="386"/>
      <c r="E286" s="386"/>
      <c r="F286" s="386"/>
      <c r="G286" s="386"/>
      <c r="H286" s="386"/>
      <c r="I286" s="386"/>
      <c r="J286" s="386"/>
      <c r="K286" s="386"/>
      <c r="L286" s="386"/>
      <c r="M286" s="386"/>
      <c r="N286" s="386"/>
      <c r="O286" s="386"/>
      <c r="P286" s="386"/>
      <c r="Q286" s="386"/>
      <c r="R286" s="386"/>
      <c r="S286" s="386"/>
      <c r="T286" s="386"/>
      <c r="U286" s="386"/>
      <c r="V286" s="386"/>
      <c r="W286" s="386"/>
      <c r="X286" s="386"/>
      <c r="Y286" s="386"/>
      <c r="Z286" s="386"/>
    </row>
    <row r="287" spans="1:26" ht="15.75" customHeight="1">
      <c r="A287" s="386"/>
      <c r="B287" s="386"/>
      <c r="C287" s="386"/>
      <c r="D287" s="386"/>
      <c r="E287" s="386"/>
      <c r="F287" s="386"/>
      <c r="G287" s="386"/>
      <c r="H287" s="386"/>
      <c r="I287" s="386"/>
      <c r="J287" s="386"/>
      <c r="K287" s="386"/>
      <c r="L287" s="386"/>
      <c r="M287" s="386"/>
      <c r="N287" s="386"/>
      <c r="O287" s="386"/>
      <c r="P287" s="386"/>
      <c r="Q287" s="386"/>
      <c r="R287" s="386"/>
      <c r="S287" s="386"/>
      <c r="T287" s="386"/>
      <c r="U287" s="386"/>
      <c r="V287" s="386"/>
      <c r="W287" s="386"/>
      <c r="X287" s="386"/>
      <c r="Y287" s="386"/>
      <c r="Z287" s="386"/>
    </row>
    <row r="288" spans="1:26" ht="15.75" customHeight="1">
      <c r="A288" s="386"/>
      <c r="B288" s="386"/>
      <c r="C288" s="386"/>
      <c r="D288" s="386"/>
      <c r="E288" s="386"/>
      <c r="F288" s="386"/>
      <c r="G288" s="386"/>
      <c r="H288" s="386"/>
      <c r="I288" s="386"/>
      <c r="J288" s="386"/>
      <c r="K288" s="386"/>
      <c r="L288" s="386"/>
      <c r="M288" s="386"/>
      <c r="N288" s="386"/>
      <c r="O288" s="386"/>
      <c r="P288" s="386"/>
      <c r="Q288" s="386"/>
      <c r="R288" s="386"/>
      <c r="S288" s="386"/>
      <c r="T288" s="386"/>
      <c r="U288" s="386"/>
      <c r="V288" s="386"/>
      <c r="W288" s="386"/>
      <c r="X288" s="386"/>
      <c r="Y288" s="386"/>
      <c r="Z288" s="386"/>
    </row>
    <row r="289" spans="1:26" ht="15.75" customHeight="1">
      <c r="A289" s="386"/>
      <c r="B289" s="386"/>
      <c r="C289" s="386"/>
      <c r="D289" s="386"/>
      <c r="E289" s="386"/>
      <c r="F289" s="386"/>
      <c r="G289" s="386"/>
      <c r="H289" s="386"/>
      <c r="I289" s="386"/>
      <c r="J289" s="386"/>
      <c r="K289" s="386"/>
      <c r="L289" s="386"/>
      <c r="M289" s="386"/>
      <c r="N289" s="386"/>
      <c r="O289" s="386"/>
      <c r="P289" s="386"/>
      <c r="Q289" s="386"/>
      <c r="R289" s="386"/>
      <c r="S289" s="386"/>
      <c r="T289" s="386"/>
      <c r="U289" s="386"/>
      <c r="V289" s="386"/>
      <c r="W289" s="386"/>
      <c r="X289" s="386"/>
      <c r="Y289" s="386"/>
      <c r="Z289" s="386"/>
    </row>
    <row r="290" spans="1:26" ht="15.75" customHeight="1">
      <c r="A290" s="386"/>
      <c r="B290" s="386"/>
      <c r="C290" s="386"/>
      <c r="D290" s="386"/>
      <c r="E290" s="386"/>
      <c r="F290" s="386"/>
      <c r="G290" s="386"/>
      <c r="H290" s="386"/>
      <c r="I290" s="386"/>
      <c r="J290" s="386"/>
      <c r="K290" s="386"/>
      <c r="L290" s="386"/>
      <c r="M290" s="386"/>
      <c r="N290" s="386"/>
      <c r="O290" s="386"/>
      <c r="P290" s="386"/>
      <c r="Q290" s="386"/>
      <c r="R290" s="386"/>
      <c r="S290" s="386"/>
      <c r="T290" s="386"/>
      <c r="U290" s="386"/>
      <c r="V290" s="386"/>
      <c r="W290" s="386"/>
      <c r="X290" s="386"/>
      <c r="Y290" s="386"/>
      <c r="Z290" s="386"/>
    </row>
    <row r="291" spans="1:26" ht="15.75" customHeight="1">
      <c r="A291" s="386"/>
      <c r="B291" s="386"/>
      <c r="C291" s="386"/>
      <c r="D291" s="386"/>
      <c r="E291" s="386"/>
      <c r="F291" s="386"/>
      <c r="G291" s="386"/>
      <c r="H291" s="386"/>
      <c r="I291" s="386"/>
      <c r="J291" s="386"/>
      <c r="K291" s="386"/>
      <c r="L291" s="386"/>
      <c r="M291" s="386"/>
      <c r="N291" s="386"/>
      <c r="O291" s="386"/>
      <c r="P291" s="386"/>
      <c r="Q291" s="386"/>
      <c r="R291" s="386"/>
      <c r="S291" s="386"/>
      <c r="T291" s="386"/>
      <c r="U291" s="386"/>
      <c r="V291" s="386"/>
      <c r="W291" s="386"/>
      <c r="X291" s="386"/>
      <c r="Y291" s="386"/>
      <c r="Z291" s="386"/>
    </row>
    <row r="292" spans="1:26" ht="15.75" customHeight="1">
      <c r="A292" s="386"/>
      <c r="B292" s="386"/>
      <c r="C292" s="386"/>
      <c r="D292" s="386"/>
      <c r="E292" s="386"/>
      <c r="F292" s="386"/>
      <c r="G292" s="386"/>
      <c r="H292" s="386"/>
      <c r="I292" s="386"/>
      <c r="J292" s="386"/>
      <c r="K292" s="386"/>
      <c r="L292" s="386"/>
      <c r="M292" s="386"/>
      <c r="N292" s="386"/>
      <c r="O292" s="386"/>
      <c r="P292" s="386"/>
      <c r="Q292" s="386"/>
      <c r="R292" s="386"/>
      <c r="S292" s="386"/>
      <c r="T292" s="386"/>
      <c r="U292" s="386"/>
      <c r="V292" s="386"/>
      <c r="W292" s="386"/>
      <c r="X292" s="386"/>
      <c r="Y292" s="386"/>
      <c r="Z292" s="386"/>
    </row>
    <row r="293" spans="1:26" ht="15.75" customHeight="1">
      <c r="A293" s="386"/>
      <c r="B293" s="386"/>
      <c r="C293" s="386"/>
      <c r="D293" s="386"/>
      <c r="E293" s="386"/>
      <c r="F293" s="386"/>
      <c r="G293" s="386"/>
      <c r="H293" s="386"/>
      <c r="I293" s="386"/>
      <c r="J293" s="386"/>
      <c r="K293" s="386"/>
      <c r="L293" s="386"/>
      <c r="M293" s="386"/>
      <c r="N293" s="386"/>
      <c r="O293" s="386"/>
      <c r="P293" s="386"/>
      <c r="Q293" s="386"/>
      <c r="R293" s="386"/>
      <c r="S293" s="386"/>
      <c r="T293" s="386"/>
      <c r="U293" s="386"/>
      <c r="V293" s="386"/>
      <c r="W293" s="386"/>
      <c r="X293" s="386"/>
      <c r="Y293" s="386"/>
      <c r="Z293" s="386"/>
    </row>
    <row r="294" spans="1:26" ht="15.75" customHeight="1">
      <c r="A294" s="386"/>
      <c r="B294" s="386"/>
      <c r="C294" s="386"/>
      <c r="D294" s="386"/>
      <c r="E294" s="386"/>
      <c r="F294" s="386"/>
      <c r="G294" s="386"/>
      <c r="H294" s="386"/>
      <c r="I294" s="386"/>
      <c r="J294" s="386"/>
      <c r="K294" s="386"/>
      <c r="L294" s="386"/>
      <c r="M294" s="386"/>
      <c r="N294" s="386"/>
      <c r="O294" s="386"/>
      <c r="P294" s="386"/>
      <c r="Q294" s="386"/>
      <c r="R294" s="386"/>
      <c r="S294" s="386"/>
      <c r="T294" s="386"/>
      <c r="U294" s="386"/>
      <c r="V294" s="386"/>
      <c r="W294" s="386"/>
      <c r="X294" s="386"/>
      <c r="Y294" s="386"/>
      <c r="Z294" s="386"/>
    </row>
    <row r="295" spans="1:26" ht="15.75" customHeight="1">
      <c r="A295" s="386"/>
      <c r="B295" s="386"/>
      <c r="C295" s="386"/>
      <c r="D295" s="386"/>
      <c r="E295" s="386"/>
      <c r="F295" s="386"/>
      <c r="G295" s="386"/>
      <c r="H295" s="386"/>
      <c r="I295" s="386"/>
      <c r="J295" s="386"/>
      <c r="K295" s="386"/>
      <c r="L295" s="386"/>
      <c r="M295" s="386"/>
      <c r="N295" s="386"/>
      <c r="O295" s="386"/>
      <c r="P295" s="386"/>
      <c r="Q295" s="386"/>
      <c r="R295" s="386"/>
      <c r="S295" s="386"/>
      <c r="T295" s="386"/>
      <c r="U295" s="386"/>
      <c r="V295" s="386"/>
      <c r="W295" s="386"/>
      <c r="X295" s="386"/>
      <c r="Y295" s="386"/>
      <c r="Z295" s="386"/>
    </row>
    <row r="296" spans="1:26" ht="15.75" customHeight="1">
      <c r="A296" s="386"/>
      <c r="B296" s="386"/>
      <c r="C296" s="386"/>
      <c r="D296" s="386"/>
      <c r="E296" s="386"/>
      <c r="F296" s="386"/>
      <c r="G296" s="386"/>
      <c r="H296" s="386"/>
      <c r="I296" s="386"/>
      <c r="J296" s="386"/>
      <c r="K296" s="386"/>
      <c r="L296" s="386"/>
      <c r="M296" s="386"/>
      <c r="N296" s="386"/>
      <c r="O296" s="386"/>
      <c r="P296" s="386"/>
      <c r="Q296" s="386"/>
      <c r="R296" s="386"/>
      <c r="S296" s="386"/>
      <c r="T296" s="386"/>
      <c r="U296" s="386"/>
      <c r="V296" s="386"/>
      <c r="W296" s="386"/>
      <c r="X296" s="386"/>
      <c r="Y296" s="386"/>
      <c r="Z296" s="386"/>
    </row>
    <row r="297" spans="1:26" ht="15.75" customHeight="1">
      <c r="A297" s="386"/>
      <c r="B297" s="386"/>
      <c r="C297" s="386"/>
      <c r="D297" s="386"/>
      <c r="E297" s="386"/>
      <c r="F297" s="386"/>
      <c r="G297" s="386"/>
      <c r="H297" s="386"/>
      <c r="I297" s="386"/>
      <c r="J297" s="386"/>
      <c r="K297" s="386"/>
      <c r="L297" s="386"/>
      <c r="M297" s="386"/>
      <c r="N297" s="386"/>
      <c r="O297" s="386"/>
      <c r="P297" s="386"/>
      <c r="Q297" s="386"/>
      <c r="R297" s="386"/>
      <c r="S297" s="386"/>
      <c r="T297" s="386"/>
      <c r="U297" s="386"/>
      <c r="V297" s="386"/>
      <c r="W297" s="386"/>
      <c r="X297" s="386"/>
      <c r="Y297" s="386"/>
      <c r="Z297" s="386"/>
    </row>
    <row r="298" spans="1:26" ht="15.75" customHeight="1">
      <c r="A298" s="386"/>
      <c r="B298" s="386"/>
      <c r="C298" s="386"/>
      <c r="D298" s="386"/>
      <c r="E298" s="386"/>
      <c r="F298" s="386"/>
      <c r="G298" s="386"/>
      <c r="H298" s="386"/>
      <c r="I298" s="386"/>
      <c r="J298" s="386"/>
      <c r="K298" s="386"/>
      <c r="L298" s="386"/>
      <c r="M298" s="386"/>
      <c r="N298" s="386"/>
      <c r="O298" s="386"/>
      <c r="P298" s="386"/>
      <c r="Q298" s="386"/>
      <c r="R298" s="386"/>
      <c r="S298" s="386"/>
      <c r="T298" s="386"/>
      <c r="U298" s="386"/>
      <c r="V298" s="386"/>
      <c r="W298" s="386"/>
      <c r="X298" s="386"/>
      <c r="Y298" s="386"/>
      <c r="Z298" s="386"/>
    </row>
    <row r="299" spans="1:26" ht="15.75" customHeight="1">
      <c r="A299" s="386"/>
      <c r="B299" s="386"/>
      <c r="C299" s="386"/>
      <c r="D299" s="386"/>
      <c r="E299" s="386"/>
      <c r="F299" s="386"/>
      <c r="G299" s="386"/>
      <c r="H299" s="386"/>
      <c r="I299" s="386"/>
      <c r="J299" s="386"/>
      <c r="K299" s="386"/>
      <c r="L299" s="386"/>
      <c r="M299" s="386"/>
      <c r="N299" s="386"/>
      <c r="O299" s="386"/>
      <c r="P299" s="386"/>
      <c r="Q299" s="386"/>
      <c r="R299" s="386"/>
      <c r="S299" s="386"/>
      <c r="T299" s="386"/>
      <c r="U299" s="386"/>
      <c r="V299" s="386"/>
      <c r="W299" s="386"/>
      <c r="X299" s="386"/>
      <c r="Y299" s="386"/>
      <c r="Z299" s="386"/>
    </row>
    <row r="300" spans="1:26" ht="15.75" customHeight="1">
      <c r="A300" s="386"/>
      <c r="B300" s="386"/>
      <c r="C300" s="386"/>
      <c r="D300" s="386"/>
      <c r="E300" s="386"/>
      <c r="F300" s="386"/>
      <c r="G300" s="386"/>
      <c r="H300" s="386"/>
      <c r="I300" s="386"/>
      <c r="J300" s="386"/>
      <c r="K300" s="386"/>
      <c r="L300" s="386"/>
      <c r="M300" s="386"/>
      <c r="N300" s="386"/>
      <c r="O300" s="386"/>
      <c r="P300" s="386"/>
      <c r="Q300" s="386"/>
      <c r="R300" s="386"/>
      <c r="S300" s="386"/>
      <c r="T300" s="386"/>
      <c r="U300" s="386"/>
      <c r="V300" s="386"/>
      <c r="W300" s="386"/>
      <c r="X300" s="386"/>
      <c r="Y300" s="386"/>
      <c r="Z300" s="386"/>
    </row>
    <row r="301" spans="1:26" ht="15.75" customHeight="1">
      <c r="A301" s="386"/>
      <c r="B301" s="386"/>
      <c r="C301" s="386"/>
      <c r="D301" s="386"/>
      <c r="E301" s="386"/>
      <c r="F301" s="386"/>
      <c r="G301" s="386"/>
      <c r="H301" s="386"/>
      <c r="I301" s="386"/>
      <c r="J301" s="386"/>
      <c r="K301" s="386"/>
      <c r="L301" s="386"/>
      <c r="M301" s="386"/>
      <c r="N301" s="386"/>
      <c r="O301" s="386"/>
      <c r="P301" s="386"/>
      <c r="Q301" s="386"/>
      <c r="R301" s="386"/>
      <c r="S301" s="386"/>
      <c r="T301" s="386"/>
      <c r="U301" s="386"/>
      <c r="V301" s="386"/>
      <c r="W301" s="386"/>
      <c r="X301" s="386"/>
      <c r="Y301" s="386"/>
      <c r="Z301" s="386"/>
    </row>
    <row r="302" spans="1:26" ht="15.75" customHeight="1">
      <c r="A302" s="386"/>
      <c r="B302" s="386"/>
      <c r="C302" s="386"/>
      <c r="D302" s="386"/>
      <c r="E302" s="386"/>
      <c r="F302" s="386"/>
      <c r="G302" s="386"/>
      <c r="H302" s="386"/>
      <c r="I302" s="386"/>
      <c r="J302" s="386"/>
      <c r="K302" s="386"/>
      <c r="L302" s="386"/>
      <c r="M302" s="386"/>
      <c r="N302" s="386"/>
      <c r="O302" s="386"/>
      <c r="P302" s="386"/>
      <c r="Q302" s="386"/>
      <c r="R302" s="386"/>
      <c r="S302" s="386"/>
      <c r="T302" s="386"/>
      <c r="U302" s="386"/>
      <c r="V302" s="386"/>
      <c r="W302" s="386"/>
      <c r="X302" s="386"/>
      <c r="Y302" s="386"/>
      <c r="Z302" s="386"/>
    </row>
    <row r="303" spans="1:26" ht="15.75" customHeight="1">
      <c r="A303" s="386"/>
      <c r="B303" s="386"/>
      <c r="C303" s="386"/>
      <c r="D303" s="386"/>
      <c r="E303" s="386"/>
      <c r="F303" s="386"/>
      <c r="G303" s="386"/>
      <c r="H303" s="386"/>
      <c r="I303" s="386"/>
      <c r="J303" s="386"/>
      <c r="K303" s="386"/>
      <c r="L303" s="386"/>
      <c r="M303" s="386"/>
      <c r="N303" s="386"/>
      <c r="O303" s="386"/>
      <c r="P303" s="386"/>
      <c r="Q303" s="386"/>
      <c r="R303" s="386"/>
      <c r="S303" s="386"/>
      <c r="T303" s="386"/>
      <c r="U303" s="386"/>
      <c r="V303" s="386"/>
      <c r="W303" s="386"/>
      <c r="X303" s="386"/>
      <c r="Y303" s="386"/>
      <c r="Z303" s="386"/>
    </row>
    <row r="304" spans="1:26" ht="15.75" customHeight="1">
      <c r="A304" s="386"/>
      <c r="B304" s="386"/>
      <c r="C304" s="386"/>
      <c r="D304" s="386"/>
      <c r="E304" s="386"/>
      <c r="F304" s="386"/>
      <c r="G304" s="386"/>
      <c r="H304" s="386"/>
      <c r="I304" s="386"/>
      <c r="J304" s="386"/>
      <c r="K304" s="386"/>
      <c r="L304" s="386"/>
      <c r="M304" s="386"/>
      <c r="N304" s="386"/>
      <c r="O304" s="386"/>
      <c r="P304" s="386"/>
      <c r="Q304" s="386"/>
      <c r="R304" s="386"/>
      <c r="S304" s="386"/>
      <c r="T304" s="386"/>
      <c r="U304" s="386"/>
      <c r="V304" s="386"/>
      <c r="W304" s="386"/>
      <c r="X304" s="386"/>
      <c r="Y304" s="386"/>
      <c r="Z304" s="386"/>
    </row>
    <row r="305" spans="1:26" ht="15.75" customHeight="1">
      <c r="A305" s="386"/>
      <c r="B305" s="386"/>
      <c r="C305" s="386"/>
      <c r="D305" s="386"/>
      <c r="E305" s="386"/>
      <c r="F305" s="386"/>
      <c r="G305" s="386"/>
      <c r="H305" s="386"/>
      <c r="I305" s="386"/>
      <c r="J305" s="386"/>
      <c r="K305" s="386"/>
      <c r="L305" s="386"/>
      <c r="M305" s="386"/>
      <c r="N305" s="386"/>
      <c r="O305" s="386"/>
      <c r="P305" s="386"/>
      <c r="Q305" s="386"/>
      <c r="R305" s="386"/>
      <c r="S305" s="386"/>
      <c r="T305" s="386"/>
      <c r="U305" s="386"/>
      <c r="V305" s="386"/>
      <c r="W305" s="386"/>
      <c r="X305" s="386"/>
      <c r="Y305" s="386"/>
      <c r="Z305" s="386"/>
    </row>
    <row r="306" spans="1:26" ht="15.75" customHeight="1">
      <c r="A306" s="386"/>
      <c r="B306" s="386"/>
      <c r="C306" s="386"/>
      <c r="D306" s="386"/>
      <c r="E306" s="386"/>
      <c r="F306" s="386"/>
      <c r="G306" s="386"/>
      <c r="H306" s="386"/>
      <c r="I306" s="386"/>
      <c r="J306" s="386"/>
      <c r="K306" s="386"/>
      <c r="L306" s="386"/>
      <c r="M306" s="386"/>
      <c r="N306" s="386"/>
      <c r="O306" s="386"/>
      <c r="P306" s="386"/>
      <c r="Q306" s="386"/>
      <c r="R306" s="386"/>
      <c r="S306" s="386"/>
      <c r="T306" s="386"/>
      <c r="U306" s="386"/>
      <c r="V306" s="386"/>
      <c r="W306" s="386"/>
      <c r="X306" s="386"/>
      <c r="Y306" s="386"/>
      <c r="Z306" s="386"/>
    </row>
    <row r="307" spans="1:26" ht="15.75" customHeight="1">
      <c r="A307" s="386"/>
      <c r="B307" s="386"/>
      <c r="C307" s="386"/>
      <c r="D307" s="386"/>
      <c r="E307" s="386"/>
      <c r="F307" s="386"/>
      <c r="G307" s="386"/>
      <c r="H307" s="386"/>
      <c r="I307" s="386"/>
      <c r="J307" s="386"/>
      <c r="K307" s="386"/>
      <c r="L307" s="386"/>
      <c r="M307" s="386"/>
      <c r="N307" s="386"/>
      <c r="O307" s="386"/>
      <c r="P307" s="386"/>
      <c r="Q307" s="386"/>
      <c r="R307" s="386"/>
      <c r="S307" s="386"/>
      <c r="T307" s="386"/>
      <c r="U307" s="386"/>
      <c r="V307" s="386"/>
      <c r="W307" s="386"/>
      <c r="X307" s="386"/>
      <c r="Y307" s="386"/>
      <c r="Z307" s="386"/>
    </row>
    <row r="308" spans="1:26" ht="15.75" customHeight="1">
      <c r="A308" s="386"/>
      <c r="B308" s="386"/>
      <c r="C308" s="386"/>
      <c r="D308" s="386"/>
      <c r="E308" s="386"/>
      <c r="F308" s="386"/>
      <c r="G308" s="386"/>
      <c r="H308" s="386"/>
      <c r="I308" s="386"/>
      <c r="J308" s="386"/>
      <c r="K308" s="386"/>
      <c r="L308" s="386"/>
      <c r="M308" s="386"/>
      <c r="N308" s="386"/>
      <c r="O308" s="386"/>
      <c r="P308" s="386"/>
      <c r="Q308" s="386"/>
      <c r="R308" s="386"/>
      <c r="S308" s="386"/>
      <c r="T308" s="386"/>
      <c r="U308" s="386"/>
      <c r="V308" s="386"/>
      <c r="W308" s="386"/>
      <c r="X308" s="386"/>
      <c r="Y308" s="386"/>
      <c r="Z308" s="386"/>
    </row>
    <row r="309" spans="1:26" ht="15.75" customHeight="1">
      <c r="A309" s="386"/>
      <c r="B309" s="386"/>
      <c r="C309" s="386"/>
      <c r="D309" s="386"/>
      <c r="E309" s="386"/>
      <c r="F309" s="386"/>
      <c r="G309" s="386"/>
      <c r="H309" s="386"/>
      <c r="I309" s="386"/>
      <c r="J309" s="386"/>
      <c r="K309" s="386"/>
      <c r="L309" s="386"/>
      <c r="M309" s="386"/>
      <c r="N309" s="386"/>
      <c r="O309" s="386"/>
      <c r="P309" s="386"/>
      <c r="Q309" s="386"/>
      <c r="R309" s="386"/>
      <c r="S309" s="386"/>
      <c r="T309" s="386"/>
      <c r="U309" s="386"/>
      <c r="V309" s="386"/>
      <c r="W309" s="386"/>
      <c r="X309" s="386"/>
      <c r="Y309" s="386"/>
      <c r="Z309" s="386"/>
    </row>
    <row r="310" spans="1:26" ht="15.75" customHeight="1">
      <c r="A310" s="386"/>
      <c r="B310" s="386"/>
      <c r="C310" s="386"/>
      <c r="D310" s="386"/>
      <c r="E310" s="386"/>
      <c r="F310" s="386"/>
      <c r="G310" s="386"/>
      <c r="H310" s="386"/>
      <c r="I310" s="386"/>
      <c r="J310" s="386"/>
      <c r="K310" s="386"/>
      <c r="L310" s="386"/>
      <c r="M310" s="386"/>
      <c r="N310" s="386"/>
      <c r="O310" s="386"/>
      <c r="P310" s="386"/>
      <c r="Q310" s="386"/>
      <c r="R310" s="386"/>
      <c r="S310" s="386"/>
      <c r="T310" s="386"/>
      <c r="U310" s="386"/>
      <c r="V310" s="386"/>
      <c r="W310" s="386"/>
      <c r="X310" s="386"/>
      <c r="Y310" s="386"/>
      <c r="Z310" s="386"/>
    </row>
    <row r="311" spans="1:26" ht="15.75" customHeight="1">
      <c r="A311" s="386"/>
      <c r="B311" s="386"/>
      <c r="C311" s="386"/>
      <c r="D311" s="386"/>
      <c r="E311" s="386"/>
      <c r="F311" s="386"/>
      <c r="G311" s="386"/>
      <c r="H311" s="386"/>
      <c r="I311" s="386"/>
      <c r="J311" s="386"/>
      <c r="K311" s="386"/>
      <c r="L311" s="386"/>
      <c r="M311" s="386"/>
      <c r="N311" s="386"/>
      <c r="O311" s="386"/>
      <c r="P311" s="386"/>
      <c r="Q311" s="386"/>
      <c r="R311" s="386"/>
      <c r="S311" s="386"/>
      <c r="T311" s="386"/>
      <c r="U311" s="386"/>
      <c r="V311" s="386"/>
      <c r="W311" s="386"/>
      <c r="X311" s="386"/>
      <c r="Y311" s="386"/>
      <c r="Z311" s="386"/>
    </row>
    <row r="312" spans="1:26" ht="15.75" customHeight="1">
      <c r="A312" s="386"/>
      <c r="B312" s="386"/>
      <c r="C312" s="386"/>
      <c r="D312" s="386"/>
      <c r="E312" s="386"/>
      <c r="F312" s="386"/>
      <c r="G312" s="386"/>
      <c r="H312" s="386"/>
      <c r="I312" s="386"/>
      <c r="J312" s="386"/>
      <c r="K312" s="386"/>
      <c r="L312" s="386"/>
      <c r="M312" s="386"/>
      <c r="N312" s="386"/>
      <c r="O312" s="386"/>
      <c r="P312" s="386"/>
      <c r="Q312" s="386"/>
      <c r="R312" s="386"/>
      <c r="S312" s="386"/>
      <c r="T312" s="386"/>
      <c r="U312" s="386"/>
      <c r="V312" s="386"/>
      <c r="W312" s="386"/>
      <c r="X312" s="386"/>
      <c r="Y312" s="386"/>
      <c r="Z312" s="386"/>
    </row>
    <row r="313" spans="1:26" ht="15.75" customHeight="1">
      <c r="A313" s="386"/>
      <c r="B313" s="386"/>
      <c r="C313" s="386"/>
      <c r="D313" s="386"/>
      <c r="E313" s="386"/>
      <c r="F313" s="386"/>
      <c r="G313" s="386"/>
      <c r="H313" s="386"/>
      <c r="I313" s="386"/>
      <c r="J313" s="386"/>
      <c r="K313" s="386"/>
      <c r="L313" s="386"/>
      <c r="M313" s="386"/>
      <c r="N313" s="386"/>
      <c r="O313" s="386"/>
      <c r="P313" s="386"/>
      <c r="Q313" s="386"/>
      <c r="R313" s="386"/>
      <c r="S313" s="386"/>
      <c r="T313" s="386"/>
      <c r="U313" s="386"/>
      <c r="V313" s="386"/>
      <c r="W313" s="386"/>
      <c r="X313" s="386"/>
      <c r="Y313" s="386"/>
      <c r="Z313" s="386"/>
    </row>
    <row r="314" spans="1:26" ht="15.75" customHeight="1">
      <c r="A314" s="386"/>
      <c r="B314" s="386"/>
      <c r="C314" s="386"/>
      <c r="D314" s="386"/>
      <c r="E314" s="386"/>
      <c r="F314" s="386"/>
      <c r="G314" s="386"/>
      <c r="H314" s="386"/>
      <c r="I314" s="386"/>
      <c r="J314" s="386"/>
      <c r="K314" s="386"/>
      <c r="L314" s="386"/>
      <c r="M314" s="386"/>
      <c r="N314" s="386"/>
      <c r="O314" s="386"/>
      <c r="P314" s="386"/>
      <c r="Q314" s="386"/>
      <c r="R314" s="386"/>
      <c r="S314" s="386"/>
      <c r="T314" s="386"/>
      <c r="U314" s="386"/>
      <c r="V314" s="386"/>
      <c r="W314" s="386"/>
      <c r="X314" s="386"/>
      <c r="Y314" s="386"/>
      <c r="Z314" s="386"/>
    </row>
    <row r="315" spans="1:26" ht="15.75" customHeight="1">
      <c r="A315" s="386"/>
      <c r="B315" s="386"/>
      <c r="C315" s="386"/>
      <c r="D315" s="386"/>
      <c r="E315" s="386"/>
      <c r="F315" s="386"/>
      <c r="G315" s="386"/>
      <c r="H315" s="386"/>
      <c r="I315" s="386"/>
      <c r="J315" s="386"/>
      <c r="K315" s="386"/>
      <c r="L315" s="386"/>
      <c r="M315" s="386"/>
      <c r="N315" s="386"/>
      <c r="O315" s="386"/>
      <c r="P315" s="386"/>
      <c r="Q315" s="386"/>
      <c r="R315" s="386"/>
      <c r="S315" s="386"/>
      <c r="T315" s="386"/>
      <c r="U315" s="386"/>
      <c r="V315" s="386"/>
      <c r="W315" s="386"/>
      <c r="X315" s="386"/>
      <c r="Y315" s="386"/>
      <c r="Z315" s="386"/>
    </row>
    <row r="316" spans="1:26" ht="15.75" customHeight="1">
      <c r="A316" s="386"/>
      <c r="B316" s="386"/>
      <c r="C316" s="386"/>
      <c r="D316" s="386"/>
      <c r="E316" s="386"/>
      <c r="F316" s="386"/>
      <c r="G316" s="386"/>
      <c r="H316" s="386"/>
      <c r="I316" s="386"/>
      <c r="J316" s="386"/>
      <c r="K316" s="386"/>
      <c r="L316" s="386"/>
      <c r="M316" s="386"/>
      <c r="N316" s="386"/>
      <c r="O316" s="386"/>
      <c r="P316" s="386"/>
      <c r="Q316" s="386"/>
      <c r="R316" s="386"/>
      <c r="S316" s="386"/>
      <c r="T316" s="386"/>
      <c r="U316" s="386"/>
      <c r="V316" s="386"/>
      <c r="W316" s="386"/>
      <c r="X316" s="386"/>
      <c r="Y316" s="386"/>
      <c r="Z316" s="386"/>
    </row>
    <row r="317" spans="1:26" ht="15.75" customHeight="1">
      <c r="A317" s="386"/>
      <c r="B317" s="386"/>
      <c r="C317" s="386"/>
      <c r="D317" s="386"/>
      <c r="E317" s="386"/>
      <c r="F317" s="386"/>
      <c r="G317" s="386"/>
      <c r="H317" s="386"/>
      <c r="I317" s="386"/>
      <c r="J317" s="386"/>
      <c r="K317" s="386"/>
      <c r="L317" s="386"/>
      <c r="M317" s="386"/>
      <c r="N317" s="386"/>
      <c r="O317" s="386"/>
      <c r="P317" s="386"/>
      <c r="Q317" s="386"/>
      <c r="R317" s="386"/>
      <c r="S317" s="386"/>
      <c r="T317" s="386"/>
      <c r="U317" s="386"/>
      <c r="V317" s="386"/>
      <c r="W317" s="386"/>
      <c r="X317" s="386"/>
      <c r="Y317" s="386"/>
      <c r="Z317" s="386"/>
    </row>
    <row r="318" spans="1:26" ht="15.75" customHeight="1">
      <c r="A318" s="386"/>
      <c r="B318" s="386"/>
      <c r="C318" s="386"/>
      <c r="D318" s="386"/>
      <c r="E318" s="386"/>
      <c r="F318" s="386"/>
      <c r="G318" s="386"/>
      <c r="H318" s="386"/>
      <c r="I318" s="386"/>
      <c r="J318" s="386"/>
      <c r="K318" s="386"/>
      <c r="L318" s="386"/>
      <c r="M318" s="386"/>
      <c r="N318" s="386"/>
      <c r="O318" s="386"/>
      <c r="P318" s="386"/>
      <c r="Q318" s="386"/>
      <c r="R318" s="386"/>
      <c r="S318" s="386"/>
      <c r="T318" s="386"/>
      <c r="U318" s="386"/>
      <c r="V318" s="386"/>
      <c r="W318" s="386"/>
      <c r="X318" s="386"/>
      <c r="Y318" s="386"/>
      <c r="Z318" s="386"/>
    </row>
    <row r="319" spans="1:26" ht="15.75" customHeight="1">
      <c r="A319" s="386"/>
      <c r="B319" s="386"/>
      <c r="C319" s="386"/>
      <c r="D319" s="386"/>
      <c r="E319" s="386"/>
      <c r="F319" s="386"/>
      <c r="G319" s="386"/>
      <c r="H319" s="386"/>
      <c r="I319" s="386"/>
      <c r="J319" s="386"/>
      <c r="K319" s="386"/>
      <c r="L319" s="386"/>
      <c r="M319" s="386"/>
      <c r="N319" s="386"/>
      <c r="O319" s="386"/>
      <c r="P319" s="386"/>
      <c r="Q319" s="386"/>
      <c r="R319" s="386"/>
      <c r="S319" s="386"/>
      <c r="T319" s="386"/>
      <c r="U319" s="386"/>
      <c r="V319" s="386"/>
      <c r="W319" s="386"/>
      <c r="X319" s="386"/>
      <c r="Y319" s="386"/>
      <c r="Z319" s="386"/>
    </row>
    <row r="320" spans="1:26" ht="15.75" customHeight="1">
      <c r="A320" s="386"/>
      <c r="B320" s="386"/>
      <c r="C320" s="386"/>
      <c r="D320" s="386"/>
      <c r="E320" s="386"/>
      <c r="F320" s="386"/>
      <c r="G320" s="386"/>
      <c r="H320" s="386"/>
      <c r="I320" s="386"/>
      <c r="J320" s="386"/>
      <c r="K320" s="386"/>
      <c r="L320" s="386"/>
      <c r="M320" s="386"/>
      <c r="N320" s="386"/>
      <c r="O320" s="386"/>
      <c r="P320" s="386"/>
      <c r="Q320" s="386"/>
      <c r="R320" s="386"/>
      <c r="S320" s="386"/>
      <c r="T320" s="386"/>
      <c r="U320" s="386"/>
      <c r="V320" s="386"/>
      <c r="W320" s="386"/>
      <c r="X320" s="386"/>
      <c r="Y320" s="386"/>
      <c r="Z320" s="386"/>
    </row>
    <row r="321" spans="1:26" ht="15.75" customHeight="1">
      <c r="A321" s="386"/>
      <c r="B321" s="386"/>
      <c r="C321" s="386"/>
      <c r="D321" s="386"/>
      <c r="E321" s="386"/>
      <c r="F321" s="386"/>
      <c r="G321" s="386"/>
      <c r="H321" s="386"/>
      <c r="I321" s="386"/>
      <c r="J321" s="386"/>
      <c r="K321" s="386"/>
      <c r="L321" s="386"/>
      <c r="M321" s="386"/>
      <c r="N321" s="386"/>
      <c r="O321" s="386"/>
      <c r="P321" s="386"/>
      <c r="Q321" s="386"/>
      <c r="R321" s="386"/>
      <c r="S321" s="386"/>
      <c r="T321" s="386"/>
      <c r="U321" s="386"/>
      <c r="V321" s="386"/>
      <c r="W321" s="386"/>
      <c r="X321" s="386"/>
      <c r="Y321" s="386"/>
      <c r="Z321" s="386"/>
    </row>
    <row r="322" spans="1:26" ht="15.75" customHeight="1">
      <c r="A322" s="386"/>
      <c r="B322" s="386"/>
      <c r="C322" s="386"/>
      <c r="D322" s="386"/>
      <c r="E322" s="386"/>
      <c r="F322" s="386"/>
      <c r="G322" s="386"/>
      <c r="H322" s="386"/>
      <c r="I322" s="386"/>
      <c r="J322" s="386"/>
      <c r="K322" s="386"/>
      <c r="L322" s="386"/>
      <c r="M322" s="386"/>
      <c r="N322" s="386"/>
      <c r="O322" s="386"/>
      <c r="P322" s="386"/>
      <c r="Q322" s="386"/>
      <c r="R322" s="386"/>
      <c r="S322" s="386"/>
      <c r="T322" s="386"/>
      <c r="U322" s="386"/>
      <c r="V322" s="386"/>
      <c r="W322" s="386"/>
      <c r="X322" s="386"/>
      <c r="Y322" s="386"/>
      <c r="Z322" s="386"/>
    </row>
    <row r="323" spans="1:26" ht="15.75" customHeight="1">
      <c r="A323" s="386"/>
      <c r="B323" s="386"/>
      <c r="C323" s="386"/>
      <c r="D323" s="386"/>
      <c r="E323" s="386"/>
      <c r="F323" s="386"/>
      <c r="G323" s="386"/>
      <c r="H323" s="386"/>
      <c r="I323" s="386"/>
      <c r="J323" s="386"/>
      <c r="K323" s="386"/>
      <c r="L323" s="386"/>
      <c r="M323" s="386"/>
      <c r="N323" s="386"/>
      <c r="O323" s="386"/>
      <c r="P323" s="386"/>
      <c r="Q323" s="386"/>
      <c r="R323" s="386"/>
      <c r="S323" s="386"/>
      <c r="T323" s="386"/>
      <c r="U323" s="386"/>
      <c r="V323" s="386"/>
      <c r="W323" s="386"/>
      <c r="X323" s="386"/>
      <c r="Y323" s="386"/>
      <c r="Z323" s="386"/>
    </row>
    <row r="324" spans="1:26" ht="15.75" customHeight="1">
      <c r="A324" s="386"/>
      <c r="B324" s="386"/>
      <c r="C324" s="386"/>
      <c r="D324" s="386"/>
      <c r="E324" s="386"/>
      <c r="F324" s="386"/>
      <c r="G324" s="386"/>
      <c r="H324" s="386"/>
      <c r="I324" s="386"/>
      <c r="J324" s="386"/>
      <c r="K324" s="386"/>
      <c r="L324" s="386"/>
      <c r="M324" s="386"/>
      <c r="N324" s="386"/>
      <c r="O324" s="386"/>
      <c r="P324" s="386"/>
      <c r="Q324" s="386"/>
      <c r="R324" s="386"/>
      <c r="S324" s="386"/>
      <c r="T324" s="386"/>
      <c r="U324" s="386"/>
      <c r="V324" s="386"/>
      <c r="W324" s="386"/>
      <c r="X324" s="386"/>
      <c r="Y324" s="386"/>
      <c r="Z324" s="386"/>
    </row>
    <row r="325" spans="1:26" ht="15.75" customHeight="1">
      <c r="A325" s="386"/>
      <c r="B325" s="386"/>
      <c r="C325" s="386"/>
      <c r="D325" s="386"/>
      <c r="E325" s="386"/>
      <c r="F325" s="386"/>
      <c r="G325" s="386"/>
      <c r="H325" s="386"/>
      <c r="I325" s="386"/>
      <c r="J325" s="386"/>
      <c r="K325" s="386"/>
      <c r="L325" s="386"/>
      <c r="M325" s="386"/>
      <c r="N325" s="386"/>
      <c r="O325" s="386"/>
      <c r="P325" s="386"/>
      <c r="Q325" s="386"/>
      <c r="R325" s="386"/>
      <c r="S325" s="386"/>
      <c r="T325" s="386"/>
      <c r="U325" s="386"/>
      <c r="V325" s="386"/>
      <c r="W325" s="386"/>
      <c r="X325" s="386"/>
      <c r="Y325" s="386"/>
      <c r="Z325" s="386"/>
    </row>
    <row r="326" spans="1:26" ht="15.75" customHeight="1">
      <c r="A326" s="386"/>
      <c r="B326" s="386"/>
      <c r="C326" s="386"/>
      <c r="D326" s="386"/>
      <c r="E326" s="386"/>
      <c r="F326" s="386"/>
      <c r="G326" s="386"/>
      <c r="H326" s="386"/>
      <c r="I326" s="386"/>
      <c r="J326" s="386"/>
      <c r="K326" s="386"/>
      <c r="L326" s="386"/>
      <c r="M326" s="386"/>
      <c r="N326" s="386"/>
      <c r="O326" s="386"/>
      <c r="P326" s="386"/>
      <c r="Q326" s="386"/>
      <c r="R326" s="386"/>
      <c r="S326" s="386"/>
      <c r="T326" s="386"/>
      <c r="U326" s="386"/>
      <c r="V326" s="386"/>
      <c r="W326" s="386"/>
      <c r="X326" s="386"/>
      <c r="Y326" s="386"/>
      <c r="Z326" s="386"/>
    </row>
    <row r="327" spans="1:26" ht="15.75" customHeight="1">
      <c r="A327" s="386"/>
      <c r="B327" s="386"/>
      <c r="C327" s="386"/>
      <c r="D327" s="386"/>
      <c r="E327" s="386"/>
      <c r="F327" s="386"/>
      <c r="G327" s="386"/>
      <c r="H327" s="386"/>
      <c r="I327" s="386"/>
      <c r="J327" s="386"/>
      <c r="K327" s="386"/>
      <c r="L327" s="386"/>
      <c r="M327" s="386"/>
      <c r="N327" s="386"/>
      <c r="O327" s="386"/>
      <c r="P327" s="386"/>
      <c r="Q327" s="386"/>
      <c r="R327" s="386"/>
      <c r="S327" s="386"/>
      <c r="T327" s="386"/>
      <c r="U327" s="386"/>
      <c r="V327" s="386"/>
      <c r="W327" s="386"/>
      <c r="X327" s="386"/>
      <c r="Y327" s="386"/>
      <c r="Z327" s="386"/>
    </row>
    <row r="328" spans="1:26" ht="15.75" customHeight="1">
      <c r="A328" s="386"/>
      <c r="B328" s="386"/>
      <c r="C328" s="386"/>
      <c r="D328" s="386"/>
      <c r="E328" s="386"/>
      <c r="F328" s="386"/>
      <c r="G328" s="386"/>
      <c r="H328" s="386"/>
      <c r="I328" s="386"/>
      <c r="J328" s="386"/>
      <c r="K328" s="386"/>
      <c r="L328" s="386"/>
      <c r="M328" s="386"/>
      <c r="N328" s="386"/>
      <c r="O328" s="386"/>
      <c r="P328" s="386"/>
      <c r="Q328" s="386"/>
      <c r="R328" s="386"/>
      <c r="S328" s="386"/>
      <c r="T328" s="386"/>
      <c r="U328" s="386"/>
      <c r="V328" s="386"/>
      <c r="W328" s="386"/>
      <c r="X328" s="386"/>
      <c r="Y328" s="386"/>
      <c r="Z328" s="386"/>
    </row>
    <row r="329" spans="1:26" ht="15.75" customHeight="1">
      <c r="A329" s="386"/>
      <c r="B329" s="386"/>
      <c r="C329" s="386"/>
      <c r="D329" s="386"/>
      <c r="E329" s="386"/>
      <c r="F329" s="386"/>
      <c r="G329" s="386"/>
      <c r="H329" s="386"/>
      <c r="I329" s="386"/>
      <c r="J329" s="386"/>
      <c r="K329" s="386"/>
      <c r="L329" s="386"/>
      <c r="M329" s="386"/>
      <c r="N329" s="386"/>
      <c r="O329" s="386"/>
      <c r="P329" s="386"/>
      <c r="Q329" s="386"/>
      <c r="R329" s="386"/>
      <c r="S329" s="386"/>
      <c r="T329" s="386"/>
      <c r="U329" s="386"/>
      <c r="V329" s="386"/>
      <c r="W329" s="386"/>
      <c r="X329" s="386"/>
      <c r="Y329" s="386"/>
      <c r="Z329" s="386"/>
    </row>
    <row r="330" spans="1:26" ht="15.75" customHeight="1">
      <c r="A330" s="386"/>
      <c r="B330" s="386"/>
      <c r="C330" s="386"/>
      <c r="D330" s="386"/>
      <c r="E330" s="386"/>
      <c r="F330" s="386"/>
      <c r="G330" s="386"/>
      <c r="H330" s="386"/>
      <c r="I330" s="386"/>
      <c r="J330" s="386"/>
      <c r="K330" s="386"/>
      <c r="L330" s="386"/>
      <c r="M330" s="386"/>
      <c r="N330" s="386"/>
      <c r="O330" s="386"/>
      <c r="P330" s="386"/>
      <c r="Q330" s="386"/>
      <c r="R330" s="386"/>
      <c r="S330" s="386"/>
      <c r="T330" s="386"/>
      <c r="U330" s="386"/>
      <c r="V330" s="386"/>
      <c r="W330" s="386"/>
      <c r="X330" s="386"/>
      <c r="Y330" s="386"/>
      <c r="Z330" s="386"/>
    </row>
    <row r="331" spans="1:26" ht="15.75" customHeight="1">
      <c r="A331" s="386"/>
      <c r="B331" s="386"/>
      <c r="C331" s="386"/>
      <c r="D331" s="386"/>
      <c r="E331" s="386"/>
      <c r="F331" s="386"/>
      <c r="G331" s="386"/>
      <c r="H331" s="386"/>
      <c r="I331" s="386"/>
      <c r="J331" s="386"/>
      <c r="K331" s="386"/>
      <c r="L331" s="386"/>
      <c r="M331" s="386"/>
      <c r="N331" s="386"/>
      <c r="O331" s="386"/>
      <c r="P331" s="386"/>
      <c r="Q331" s="386"/>
      <c r="R331" s="386"/>
      <c r="S331" s="386"/>
      <c r="T331" s="386"/>
      <c r="U331" s="386"/>
      <c r="V331" s="386"/>
      <c r="W331" s="386"/>
      <c r="X331" s="386"/>
      <c r="Y331" s="386"/>
      <c r="Z331" s="386"/>
    </row>
    <row r="332" spans="1:26" ht="15.75" customHeight="1">
      <c r="A332" s="386"/>
      <c r="B332" s="386"/>
      <c r="C332" s="386"/>
      <c r="D332" s="386"/>
      <c r="E332" s="386"/>
      <c r="F332" s="386"/>
      <c r="G332" s="386"/>
      <c r="H332" s="386"/>
      <c r="I332" s="386"/>
      <c r="J332" s="386"/>
      <c r="K332" s="386"/>
      <c r="L332" s="386"/>
      <c r="M332" s="386"/>
      <c r="N332" s="386"/>
      <c r="O332" s="386"/>
      <c r="P332" s="386"/>
      <c r="Q332" s="386"/>
      <c r="R332" s="386"/>
      <c r="S332" s="386"/>
      <c r="T332" s="386"/>
      <c r="U332" s="386"/>
      <c r="V332" s="386"/>
      <c r="W332" s="386"/>
      <c r="X332" s="386"/>
      <c r="Y332" s="386"/>
      <c r="Z332" s="386"/>
    </row>
    <row r="333" spans="1:26" ht="15.75" customHeight="1">
      <c r="A333" s="386"/>
      <c r="B333" s="386"/>
      <c r="C333" s="386"/>
      <c r="D333" s="386"/>
      <c r="E333" s="386"/>
      <c r="F333" s="386"/>
      <c r="G333" s="386"/>
      <c r="H333" s="386"/>
      <c r="I333" s="386"/>
      <c r="J333" s="386"/>
      <c r="K333" s="386"/>
      <c r="L333" s="386"/>
      <c r="M333" s="386"/>
      <c r="N333" s="386"/>
      <c r="O333" s="386"/>
      <c r="P333" s="386"/>
      <c r="Q333" s="386"/>
      <c r="R333" s="386"/>
      <c r="S333" s="386"/>
      <c r="T333" s="386"/>
      <c r="U333" s="386"/>
      <c r="V333" s="386"/>
      <c r="W333" s="386"/>
      <c r="X333" s="386"/>
      <c r="Y333" s="386"/>
      <c r="Z333" s="386"/>
    </row>
    <row r="334" spans="1:26" ht="15.75" customHeight="1">
      <c r="A334" s="386"/>
      <c r="B334" s="386"/>
      <c r="C334" s="386"/>
      <c r="D334" s="386"/>
      <c r="E334" s="386"/>
      <c r="F334" s="386"/>
      <c r="G334" s="386"/>
      <c r="H334" s="386"/>
      <c r="I334" s="386"/>
      <c r="J334" s="386"/>
      <c r="K334" s="386"/>
      <c r="L334" s="386"/>
      <c r="M334" s="386"/>
      <c r="N334" s="386"/>
      <c r="O334" s="386"/>
      <c r="P334" s="386"/>
      <c r="Q334" s="386"/>
      <c r="R334" s="386"/>
      <c r="S334" s="386"/>
      <c r="T334" s="386"/>
      <c r="U334" s="386"/>
      <c r="V334" s="386"/>
      <c r="W334" s="386"/>
      <c r="X334" s="386"/>
      <c r="Y334" s="386"/>
      <c r="Z334" s="386"/>
    </row>
    <row r="335" spans="1:26" ht="15.75" customHeight="1">
      <c r="A335" s="386"/>
      <c r="B335" s="386"/>
      <c r="C335" s="386"/>
      <c r="D335" s="386"/>
      <c r="E335" s="386"/>
      <c r="F335" s="386"/>
      <c r="G335" s="386"/>
      <c r="H335" s="386"/>
      <c r="I335" s="386"/>
      <c r="J335" s="386"/>
      <c r="K335" s="386"/>
      <c r="L335" s="386"/>
      <c r="M335" s="386"/>
      <c r="N335" s="386"/>
      <c r="O335" s="386"/>
      <c r="P335" s="386"/>
      <c r="Q335" s="386"/>
      <c r="R335" s="386"/>
      <c r="S335" s="386"/>
      <c r="T335" s="386"/>
      <c r="U335" s="386"/>
      <c r="V335" s="386"/>
      <c r="W335" s="386"/>
      <c r="X335" s="386"/>
      <c r="Y335" s="386"/>
      <c r="Z335" s="386"/>
    </row>
    <row r="336" spans="1:26" ht="15.75" customHeight="1">
      <c r="A336" s="386"/>
      <c r="B336" s="386"/>
      <c r="C336" s="386"/>
      <c r="D336" s="386"/>
      <c r="E336" s="386"/>
      <c r="F336" s="386"/>
      <c r="G336" s="386"/>
      <c r="H336" s="386"/>
      <c r="I336" s="386"/>
      <c r="J336" s="386"/>
      <c r="K336" s="386"/>
      <c r="L336" s="386"/>
      <c r="M336" s="386"/>
      <c r="N336" s="386"/>
      <c r="O336" s="386"/>
      <c r="P336" s="386"/>
      <c r="Q336" s="386"/>
      <c r="R336" s="386"/>
      <c r="S336" s="386"/>
      <c r="T336" s="386"/>
      <c r="U336" s="386"/>
      <c r="V336" s="386"/>
      <c r="W336" s="386"/>
      <c r="X336" s="386"/>
      <c r="Y336" s="386"/>
      <c r="Z336" s="386"/>
    </row>
    <row r="337" spans="1:26" ht="15.75" customHeight="1">
      <c r="A337" s="386"/>
      <c r="B337" s="386"/>
      <c r="C337" s="386"/>
      <c r="D337" s="386"/>
      <c r="E337" s="386"/>
      <c r="F337" s="386"/>
      <c r="G337" s="386"/>
      <c r="H337" s="386"/>
      <c r="I337" s="386"/>
      <c r="J337" s="386"/>
      <c r="K337" s="386"/>
      <c r="L337" s="386"/>
      <c r="M337" s="386"/>
      <c r="N337" s="386"/>
      <c r="O337" s="386"/>
      <c r="P337" s="386"/>
      <c r="Q337" s="386"/>
      <c r="R337" s="386"/>
      <c r="S337" s="386"/>
      <c r="T337" s="386"/>
      <c r="U337" s="386"/>
      <c r="V337" s="386"/>
      <c r="W337" s="386"/>
      <c r="X337" s="386"/>
      <c r="Y337" s="386"/>
      <c r="Z337" s="386"/>
    </row>
    <row r="338" spans="1:26" ht="15.75" customHeight="1">
      <c r="A338" s="386"/>
      <c r="B338" s="386"/>
      <c r="C338" s="386"/>
      <c r="D338" s="386"/>
      <c r="E338" s="386"/>
      <c r="F338" s="386"/>
      <c r="G338" s="386"/>
      <c r="H338" s="386"/>
      <c r="I338" s="386"/>
      <c r="J338" s="386"/>
      <c r="K338" s="386"/>
      <c r="L338" s="386"/>
      <c r="M338" s="386"/>
      <c r="N338" s="386"/>
      <c r="O338" s="386"/>
      <c r="P338" s="386"/>
      <c r="Q338" s="386"/>
      <c r="R338" s="386"/>
      <c r="S338" s="386"/>
      <c r="T338" s="386"/>
      <c r="U338" s="386"/>
      <c r="V338" s="386"/>
      <c r="W338" s="386"/>
      <c r="X338" s="386"/>
      <c r="Y338" s="386"/>
      <c r="Z338" s="386"/>
    </row>
    <row r="339" spans="1:26" ht="15.75" customHeight="1">
      <c r="A339" s="386"/>
      <c r="B339" s="386"/>
      <c r="C339" s="386"/>
      <c r="D339" s="386"/>
      <c r="E339" s="386"/>
      <c r="F339" s="386"/>
      <c r="G339" s="386"/>
      <c r="H339" s="386"/>
      <c r="I339" s="386"/>
      <c r="J339" s="386"/>
      <c r="K339" s="386"/>
      <c r="L339" s="386"/>
      <c r="M339" s="386"/>
      <c r="N339" s="386"/>
      <c r="O339" s="386"/>
      <c r="P339" s="386"/>
      <c r="Q339" s="386"/>
      <c r="R339" s="386"/>
      <c r="S339" s="386"/>
      <c r="T339" s="386"/>
      <c r="U339" s="386"/>
      <c r="V339" s="386"/>
      <c r="W339" s="386"/>
      <c r="X339" s="386"/>
      <c r="Y339" s="386"/>
      <c r="Z339" s="386"/>
    </row>
    <row r="340" spans="1:26" ht="15.75" customHeight="1">
      <c r="A340" s="386"/>
      <c r="B340" s="386"/>
      <c r="C340" s="386"/>
      <c r="D340" s="386"/>
      <c r="E340" s="386"/>
      <c r="F340" s="386"/>
      <c r="G340" s="386"/>
      <c r="H340" s="386"/>
      <c r="I340" s="386"/>
      <c r="J340" s="386"/>
      <c r="K340" s="386"/>
      <c r="L340" s="386"/>
      <c r="M340" s="386"/>
      <c r="N340" s="386"/>
      <c r="O340" s="386"/>
      <c r="P340" s="386"/>
      <c r="Q340" s="386"/>
      <c r="R340" s="386"/>
      <c r="S340" s="386"/>
      <c r="T340" s="386"/>
      <c r="U340" s="386"/>
      <c r="V340" s="386"/>
      <c r="W340" s="386"/>
      <c r="X340" s="386"/>
      <c r="Y340" s="386"/>
      <c r="Z340" s="386"/>
    </row>
    <row r="341" spans="1:26" ht="15.75" customHeight="1">
      <c r="A341" s="386"/>
      <c r="B341" s="386"/>
      <c r="C341" s="386"/>
      <c r="D341" s="386"/>
      <c r="E341" s="386"/>
      <c r="F341" s="386"/>
      <c r="G341" s="386"/>
      <c r="H341" s="386"/>
      <c r="I341" s="386"/>
      <c r="J341" s="386"/>
      <c r="K341" s="386"/>
      <c r="L341" s="386"/>
      <c r="M341" s="386"/>
      <c r="N341" s="386"/>
      <c r="O341" s="386"/>
      <c r="P341" s="386"/>
      <c r="Q341" s="386"/>
      <c r="R341" s="386"/>
      <c r="S341" s="386"/>
      <c r="T341" s="386"/>
      <c r="U341" s="386"/>
      <c r="V341" s="386"/>
      <c r="W341" s="386"/>
      <c r="X341" s="386"/>
      <c r="Y341" s="386"/>
      <c r="Z341" s="386"/>
    </row>
    <row r="342" spans="1:26" ht="15.75" customHeight="1">
      <c r="A342" s="386"/>
      <c r="B342" s="386"/>
      <c r="C342" s="386"/>
      <c r="D342" s="386"/>
      <c r="E342" s="386"/>
      <c r="F342" s="386"/>
      <c r="G342" s="386"/>
      <c r="H342" s="386"/>
      <c r="I342" s="386"/>
      <c r="J342" s="386"/>
      <c r="K342" s="386"/>
      <c r="L342" s="386"/>
      <c r="M342" s="386"/>
      <c r="N342" s="386"/>
      <c r="O342" s="386"/>
      <c r="P342" s="386"/>
      <c r="Q342" s="386"/>
      <c r="R342" s="386"/>
      <c r="S342" s="386"/>
      <c r="T342" s="386"/>
      <c r="U342" s="386"/>
      <c r="V342" s="386"/>
      <c r="W342" s="386"/>
      <c r="X342" s="386"/>
      <c r="Y342" s="386"/>
      <c r="Z342" s="386"/>
    </row>
    <row r="343" spans="1:26" ht="15.75" customHeight="1">
      <c r="A343" s="386"/>
      <c r="B343" s="386"/>
      <c r="C343" s="386"/>
      <c r="D343" s="386"/>
      <c r="E343" s="386"/>
      <c r="F343" s="386"/>
      <c r="G343" s="386"/>
      <c r="H343" s="386"/>
      <c r="I343" s="386"/>
      <c r="J343" s="386"/>
      <c r="K343" s="386"/>
      <c r="L343" s="386"/>
      <c r="M343" s="386"/>
      <c r="N343" s="386"/>
      <c r="O343" s="386"/>
      <c r="P343" s="386"/>
      <c r="Q343" s="386"/>
      <c r="R343" s="386"/>
      <c r="S343" s="386"/>
      <c r="T343" s="386"/>
      <c r="U343" s="386"/>
      <c r="V343" s="386"/>
      <c r="W343" s="386"/>
      <c r="X343" s="386"/>
      <c r="Y343" s="386"/>
      <c r="Z343" s="386"/>
    </row>
    <row r="344" spans="1:26" ht="15.75" customHeight="1">
      <c r="A344" s="386"/>
      <c r="B344" s="386"/>
      <c r="C344" s="386"/>
      <c r="D344" s="386"/>
      <c r="E344" s="386"/>
      <c r="F344" s="386"/>
      <c r="G344" s="386"/>
      <c r="H344" s="386"/>
      <c r="I344" s="386"/>
      <c r="J344" s="386"/>
      <c r="K344" s="386"/>
      <c r="L344" s="386"/>
      <c r="M344" s="386"/>
      <c r="N344" s="386"/>
      <c r="O344" s="386"/>
      <c r="P344" s="386"/>
      <c r="Q344" s="386"/>
      <c r="R344" s="386"/>
      <c r="S344" s="386"/>
      <c r="T344" s="386"/>
      <c r="U344" s="386"/>
      <c r="V344" s="386"/>
      <c r="W344" s="386"/>
      <c r="X344" s="386"/>
      <c r="Y344" s="386"/>
      <c r="Z344" s="386"/>
    </row>
    <row r="345" spans="1:26" ht="15.75" customHeight="1">
      <c r="A345" s="386"/>
      <c r="B345" s="386"/>
      <c r="C345" s="386"/>
      <c r="D345" s="386"/>
      <c r="E345" s="386"/>
      <c r="F345" s="386"/>
      <c r="G345" s="386"/>
      <c r="H345" s="386"/>
      <c r="I345" s="386"/>
      <c r="J345" s="386"/>
      <c r="K345" s="386"/>
      <c r="L345" s="386"/>
      <c r="M345" s="386"/>
      <c r="N345" s="386"/>
      <c r="O345" s="386"/>
      <c r="P345" s="386"/>
      <c r="Q345" s="386"/>
      <c r="R345" s="386"/>
      <c r="S345" s="386"/>
      <c r="T345" s="386"/>
      <c r="U345" s="386"/>
      <c r="V345" s="386"/>
      <c r="W345" s="386"/>
      <c r="X345" s="386"/>
      <c r="Y345" s="386"/>
      <c r="Z345" s="386"/>
    </row>
    <row r="346" spans="1:26" ht="15.75" customHeight="1">
      <c r="A346" s="386"/>
      <c r="B346" s="386"/>
      <c r="C346" s="386"/>
      <c r="D346" s="386"/>
      <c r="E346" s="386"/>
      <c r="F346" s="386"/>
      <c r="G346" s="386"/>
      <c r="H346" s="386"/>
      <c r="I346" s="386"/>
      <c r="J346" s="386"/>
      <c r="K346" s="386"/>
      <c r="L346" s="386"/>
      <c r="M346" s="386"/>
      <c r="N346" s="386"/>
      <c r="O346" s="386"/>
      <c r="P346" s="386"/>
      <c r="Q346" s="386"/>
      <c r="R346" s="386"/>
      <c r="S346" s="386"/>
      <c r="T346" s="386"/>
      <c r="U346" s="386"/>
      <c r="V346" s="386"/>
      <c r="W346" s="386"/>
      <c r="X346" s="386"/>
      <c r="Y346" s="386"/>
      <c r="Z346" s="386"/>
    </row>
    <row r="347" spans="1:26" ht="15.75" customHeight="1">
      <c r="A347" s="386"/>
      <c r="B347" s="386"/>
      <c r="C347" s="386"/>
      <c r="D347" s="386"/>
      <c r="E347" s="386"/>
      <c r="F347" s="386"/>
      <c r="G347" s="386"/>
      <c r="H347" s="386"/>
      <c r="I347" s="386"/>
      <c r="J347" s="386"/>
      <c r="K347" s="386"/>
      <c r="L347" s="386"/>
      <c r="M347" s="386"/>
      <c r="N347" s="386"/>
      <c r="O347" s="386"/>
      <c r="P347" s="386"/>
      <c r="Q347" s="386"/>
      <c r="R347" s="386"/>
      <c r="S347" s="386"/>
      <c r="T347" s="386"/>
      <c r="U347" s="386"/>
      <c r="V347" s="386"/>
      <c r="W347" s="386"/>
      <c r="X347" s="386"/>
      <c r="Y347" s="386"/>
      <c r="Z347" s="386"/>
    </row>
    <row r="348" spans="1:26" ht="15.75" customHeight="1">
      <c r="A348" s="386"/>
      <c r="B348" s="386"/>
      <c r="C348" s="386"/>
      <c r="D348" s="386"/>
      <c r="E348" s="386"/>
      <c r="F348" s="386"/>
      <c r="G348" s="386"/>
      <c r="H348" s="386"/>
      <c r="I348" s="386"/>
      <c r="J348" s="386"/>
      <c r="K348" s="386"/>
      <c r="L348" s="386"/>
      <c r="M348" s="386"/>
      <c r="N348" s="386"/>
      <c r="O348" s="386"/>
      <c r="P348" s="386"/>
      <c r="Q348" s="386"/>
      <c r="R348" s="386"/>
      <c r="S348" s="386"/>
      <c r="T348" s="386"/>
      <c r="U348" s="386"/>
      <c r="V348" s="386"/>
      <c r="W348" s="386"/>
      <c r="X348" s="386"/>
      <c r="Y348" s="386"/>
      <c r="Z348" s="386"/>
    </row>
    <row r="349" spans="1:26" ht="15.75" customHeight="1">
      <c r="A349" s="386"/>
      <c r="B349" s="386"/>
      <c r="C349" s="386"/>
      <c r="D349" s="386"/>
      <c r="E349" s="386"/>
      <c r="F349" s="386"/>
      <c r="G349" s="386"/>
      <c r="H349" s="386"/>
      <c r="I349" s="386"/>
      <c r="J349" s="386"/>
      <c r="K349" s="386"/>
      <c r="L349" s="386"/>
      <c r="M349" s="386"/>
      <c r="N349" s="386"/>
      <c r="O349" s="386"/>
      <c r="P349" s="386"/>
      <c r="Q349" s="386"/>
      <c r="R349" s="386"/>
      <c r="S349" s="386"/>
      <c r="T349" s="386"/>
      <c r="U349" s="386"/>
      <c r="V349" s="386"/>
      <c r="W349" s="386"/>
      <c r="X349" s="386"/>
      <c r="Y349" s="386"/>
      <c r="Z349" s="386"/>
    </row>
    <row r="350" spans="1:26" ht="15.75" customHeight="1">
      <c r="A350" s="386"/>
      <c r="B350" s="386"/>
      <c r="C350" s="386"/>
      <c r="D350" s="386"/>
      <c r="E350" s="386"/>
      <c r="F350" s="386"/>
      <c r="G350" s="386"/>
      <c r="H350" s="386"/>
      <c r="I350" s="386"/>
      <c r="J350" s="386"/>
      <c r="K350" s="386"/>
      <c r="L350" s="386"/>
      <c r="M350" s="386"/>
      <c r="N350" s="386"/>
      <c r="O350" s="386"/>
      <c r="P350" s="386"/>
      <c r="Q350" s="386"/>
      <c r="R350" s="386"/>
      <c r="S350" s="386"/>
      <c r="T350" s="386"/>
      <c r="U350" s="386"/>
      <c r="V350" s="386"/>
      <c r="W350" s="386"/>
      <c r="X350" s="386"/>
      <c r="Y350" s="386"/>
      <c r="Z350" s="386"/>
    </row>
    <row r="351" spans="1:26" ht="15.75" customHeight="1">
      <c r="A351" s="386"/>
      <c r="B351" s="386"/>
      <c r="C351" s="386"/>
      <c r="D351" s="386"/>
      <c r="E351" s="386"/>
      <c r="F351" s="386"/>
      <c r="G351" s="386"/>
      <c r="H351" s="386"/>
      <c r="I351" s="386"/>
      <c r="J351" s="386"/>
      <c r="K351" s="386"/>
      <c r="L351" s="386"/>
      <c r="M351" s="386"/>
      <c r="N351" s="386"/>
      <c r="O351" s="386"/>
      <c r="P351" s="386"/>
      <c r="Q351" s="386"/>
      <c r="R351" s="386"/>
      <c r="S351" s="386"/>
      <c r="T351" s="386"/>
      <c r="U351" s="386"/>
      <c r="V351" s="386"/>
      <c r="W351" s="386"/>
      <c r="X351" s="386"/>
      <c r="Y351" s="386"/>
      <c r="Z351" s="386"/>
    </row>
    <row r="352" spans="1:26" ht="15.75" customHeight="1">
      <c r="A352" s="386"/>
      <c r="B352" s="386"/>
      <c r="C352" s="386"/>
      <c r="D352" s="386"/>
      <c r="E352" s="386"/>
      <c r="F352" s="386"/>
      <c r="G352" s="386"/>
      <c r="H352" s="386"/>
      <c r="I352" s="386"/>
      <c r="J352" s="386"/>
      <c r="K352" s="386"/>
      <c r="L352" s="386"/>
      <c r="M352" s="386"/>
      <c r="N352" s="386"/>
      <c r="O352" s="386"/>
      <c r="P352" s="386"/>
      <c r="Q352" s="386"/>
      <c r="R352" s="386"/>
      <c r="S352" s="386"/>
      <c r="T352" s="386"/>
      <c r="U352" s="386"/>
      <c r="V352" s="386"/>
      <c r="W352" s="386"/>
      <c r="X352" s="386"/>
      <c r="Y352" s="386"/>
      <c r="Z352" s="386"/>
    </row>
    <row r="353" spans="1:26" ht="15.75" customHeight="1">
      <c r="A353" s="386"/>
      <c r="B353" s="386"/>
      <c r="C353" s="386"/>
      <c r="D353" s="386"/>
      <c r="E353" s="386"/>
      <c r="F353" s="386"/>
      <c r="G353" s="386"/>
      <c r="H353" s="386"/>
      <c r="I353" s="386"/>
      <c r="J353" s="386"/>
      <c r="K353" s="386"/>
      <c r="L353" s="386"/>
      <c r="M353" s="386"/>
      <c r="N353" s="386"/>
      <c r="O353" s="386"/>
      <c r="P353" s="386"/>
      <c r="Q353" s="386"/>
      <c r="R353" s="386"/>
      <c r="S353" s="386"/>
      <c r="T353" s="386"/>
      <c r="U353" s="386"/>
      <c r="V353" s="386"/>
      <c r="W353" s="386"/>
      <c r="X353" s="386"/>
      <c r="Y353" s="386"/>
      <c r="Z353" s="386"/>
    </row>
    <row r="354" spans="1:26" ht="15.75" customHeight="1">
      <c r="A354" s="386"/>
      <c r="B354" s="386"/>
      <c r="C354" s="386"/>
      <c r="D354" s="386"/>
      <c r="E354" s="386"/>
      <c r="F354" s="386"/>
      <c r="G354" s="386"/>
      <c r="H354" s="386"/>
      <c r="I354" s="386"/>
      <c r="J354" s="386"/>
      <c r="K354" s="386"/>
      <c r="L354" s="386"/>
      <c r="M354" s="386"/>
      <c r="N354" s="386"/>
      <c r="O354" s="386"/>
      <c r="P354" s="386"/>
      <c r="Q354" s="386"/>
      <c r="R354" s="386"/>
      <c r="S354" s="386"/>
      <c r="T354" s="386"/>
      <c r="U354" s="386"/>
      <c r="V354" s="386"/>
      <c r="W354" s="386"/>
      <c r="X354" s="386"/>
      <c r="Y354" s="386"/>
      <c r="Z354" s="386"/>
    </row>
    <row r="355" spans="1:26" ht="15.75" customHeight="1">
      <c r="A355" s="386"/>
      <c r="B355" s="386"/>
      <c r="C355" s="386"/>
      <c r="D355" s="386"/>
      <c r="E355" s="386"/>
      <c r="F355" s="386"/>
      <c r="G355" s="386"/>
      <c r="H355" s="386"/>
      <c r="I355" s="386"/>
      <c r="J355" s="386"/>
      <c r="K355" s="386"/>
      <c r="L355" s="386"/>
      <c r="M355" s="386"/>
      <c r="N355" s="386"/>
      <c r="O355" s="386"/>
      <c r="P355" s="386"/>
      <c r="Q355" s="386"/>
      <c r="R355" s="386"/>
      <c r="S355" s="386"/>
      <c r="T355" s="386"/>
      <c r="U355" s="386"/>
      <c r="V355" s="386"/>
      <c r="W355" s="386"/>
      <c r="X355" s="386"/>
      <c r="Y355" s="386"/>
      <c r="Z355" s="386"/>
    </row>
    <row r="356" spans="1:26" ht="15.75" customHeight="1">
      <c r="A356" s="386"/>
      <c r="B356" s="386"/>
      <c r="C356" s="386"/>
      <c r="D356" s="386"/>
      <c r="E356" s="386"/>
      <c r="F356" s="386"/>
      <c r="G356" s="386"/>
      <c r="H356" s="386"/>
      <c r="I356" s="386"/>
      <c r="J356" s="386"/>
      <c r="K356" s="386"/>
      <c r="L356" s="386"/>
      <c r="M356" s="386"/>
      <c r="N356" s="386"/>
      <c r="O356" s="386"/>
      <c r="P356" s="386"/>
      <c r="Q356" s="386"/>
      <c r="R356" s="386"/>
      <c r="S356" s="386"/>
      <c r="T356" s="386"/>
      <c r="U356" s="386"/>
      <c r="V356" s="386"/>
      <c r="W356" s="386"/>
      <c r="X356" s="386"/>
      <c r="Y356" s="386"/>
      <c r="Z356" s="386"/>
    </row>
    <row r="357" spans="1:26" ht="15.75" customHeight="1">
      <c r="A357" s="386"/>
      <c r="B357" s="386"/>
      <c r="C357" s="386"/>
      <c r="D357" s="386"/>
      <c r="E357" s="386"/>
      <c r="F357" s="386"/>
      <c r="G357" s="386"/>
      <c r="H357" s="386"/>
      <c r="I357" s="386"/>
      <c r="J357" s="386"/>
      <c r="K357" s="386"/>
      <c r="L357" s="386"/>
      <c r="M357" s="386"/>
      <c r="N357" s="386"/>
      <c r="O357" s="386"/>
      <c r="P357" s="386"/>
      <c r="Q357" s="386"/>
      <c r="R357" s="386"/>
      <c r="S357" s="386"/>
      <c r="T357" s="386"/>
      <c r="U357" s="386"/>
      <c r="V357" s="386"/>
      <c r="W357" s="386"/>
      <c r="X357" s="386"/>
      <c r="Y357" s="386"/>
      <c r="Z357" s="386"/>
    </row>
    <row r="358" spans="1:26" ht="15.75" customHeight="1">
      <c r="A358" s="386"/>
      <c r="B358" s="386"/>
      <c r="C358" s="386"/>
      <c r="D358" s="386"/>
      <c r="E358" s="386"/>
      <c r="F358" s="386"/>
      <c r="G358" s="386"/>
      <c r="H358" s="386"/>
      <c r="I358" s="386"/>
      <c r="J358" s="386"/>
      <c r="K358" s="386"/>
      <c r="L358" s="386"/>
      <c r="M358" s="386"/>
      <c r="N358" s="386"/>
      <c r="O358" s="386"/>
      <c r="P358" s="386"/>
      <c r="Q358" s="386"/>
      <c r="R358" s="386"/>
      <c r="S358" s="386"/>
      <c r="T358" s="386"/>
      <c r="U358" s="386"/>
      <c r="V358" s="386"/>
      <c r="W358" s="386"/>
      <c r="X358" s="386"/>
      <c r="Y358" s="386"/>
      <c r="Z358" s="386"/>
    </row>
    <row r="359" spans="1:26" ht="15.75" customHeight="1">
      <c r="A359" s="386"/>
      <c r="B359" s="386"/>
      <c r="C359" s="386"/>
      <c r="D359" s="386"/>
      <c r="E359" s="386"/>
      <c r="F359" s="386"/>
      <c r="G359" s="386"/>
      <c r="H359" s="386"/>
      <c r="I359" s="386"/>
      <c r="J359" s="386"/>
      <c r="K359" s="386"/>
      <c r="L359" s="386"/>
      <c r="M359" s="386"/>
      <c r="N359" s="386"/>
      <c r="O359" s="386"/>
      <c r="P359" s="386"/>
      <c r="Q359" s="386"/>
      <c r="R359" s="386"/>
      <c r="S359" s="386"/>
      <c r="T359" s="386"/>
      <c r="U359" s="386"/>
      <c r="V359" s="386"/>
      <c r="W359" s="386"/>
      <c r="X359" s="386"/>
      <c r="Y359" s="386"/>
      <c r="Z359" s="386"/>
    </row>
    <row r="360" spans="1:26" ht="15.75" customHeight="1">
      <c r="A360" s="386"/>
      <c r="B360" s="386"/>
      <c r="C360" s="386"/>
      <c r="D360" s="386"/>
      <c r="E360" s="386"/>
      <c r="F360" s="386"/>
      <c r="G360" s="386"/>
      <c r="H360" s="386"/>
      <c r="I360" s="386"/>
      <c r="J360" s="386"/>
      <c r="K360" s="386"/>
      <c r="L360" s="386"/>
      <c r="M360" s="386"/>
      <c r="N360" s="386"/>
      <c r="O360" s="386"/>
      <c r="P360" s="386"/>
      <c r="Q360" s="386"/>
      <c r="R360" s="386"/>
      <c r="S360" s="386"/>
      <c r="T360" s="386"/>
      <c r="U360" s="386"/>
      <c r="V360" s="386"/>
      <c r="W360" s="386"/>
      <c r="X360" s="386"/>
      <c r="Y360" s="386"/>
      <c r="Z360" s="386"/>
    </row>
    <row r="361" spans="1:26" ht="15.75" customHeight="1">
      <c r="A361" s="386"/>
      <c r="B361" s="386"/>
      <c r="C361" s="386"/>
      <c r="D361" s="386"/>
      <c r="E361" s="386"/>
      <c r="F361" s="386"/>
      <c r="G361" s="386"/>
      <c r="H361" s="386"/>
      <c r="I361" s="386"/>
      <c r="J361" s="386"/>
      <c r="K361" s="386"/>
      <c r="L361" s="386"/>
      <c r="M361" s="386"/>
      <c r="N361" s="386"/>
      <c r="O361" s="386"/>
      <c r="P361" s="386"/>
      <c r="Q361" s="386"/>
      <c r="R361" s="386"/>
      <c r="S361" s="386"/>
      <c r="T361" s="386"/>
      <c r="U361" s="386"/>
      <c r="V361" s="386"/>
      <c r="W361" s="386"/>
      <c r="X361" s="386"/>
      <c r="Y361" s="386"/>
      <c r="Z361" s="386"/>
    </row>
    <row r="362" spans="1:26" ht="15.75" customHeight="1">
      <c r="A362" s="386"/>
      <c r="B362" s="386"/>
      <c r="C362" s="386"/>
      <c r="D362" s="386"/>
      <c r="E362" s="386"/>
      <c r="F362" s="386"/>
      <c r="G362" s="386"/>
      <c r="H362" s="386"/>
      <c r="I362" s="386"/>
      <c r="J362" s="386"/>
      <c r="K362" s="386"/>
      <c r="L362" s="386"/>
      <c r="M362" s="386"/>
      <c r="N362" s="386"/>
      <c r="O362" s="386"/>
      <c r="P362" s="386"/>
      <c r="Q362" s="386"/>
      <c r="R362" s="386"/>
      <c r="S362" s="386"/>
      <c r="T362" s="386"/>
      <c r="U362" s="386"/>
      <c r="V362" s="386"/>
      <c r="W362" s="386"/>
      <c r="X362" s="386"/>
      <c r="Y362" s="386"/>
      <c r="Z362" s="386"/>
    </row>
    <row r="363" spans="1:26" ht="15.75" customHeight="1">
      <c r="A363" s="386"/>
      <c r="B363" s="386"/>
      <c r="C363" s="386"/>
      <c r="D363" s="386"/>
      <c r="E363" s="386"/>
      <c r="F363" s="386"/>
      <c r="G363" s="386"/>
      <c r="H363" s="386"/>
      <c r="I363" s="386"/>
      <c r="J363" s="386"/>
      <c r="K363" s="386"/>
      <c r="L363" s="386"/>
      <c r="M363" s="386"/>
      <c r="N363" s="386"/>
      <c r="O363" s="386"/>
      <c r="P363" s="386"/>
      <c r="Q363" s="386"/>
      <c r="R363" s="386"/>
      <c r="S363" s="386"/>
      <c r="T363" s="386"/>
      <c r="U363" s="386"/>
      <c r="V363" s="386"/>
      <c r="W363" s="386"/>
      <c r="X363" s="386"/>
      <c r="Y363" s="386"/>
      <c r="Z363" s="386"/>
    </row>
    <row r="364" spans="1:26" ht="15.75" customHeight="1">
      <c r="A364" s="386"/>
      <c r="B364" s="386"/>
      <c r="C364" s="386"/>
      <c r="D364" s="386"/>
      <c r="E364" s="386"/>
      <c r="F364" s="386"/>
      <c r="G364" s="386"/>
      <c r="H364" s="386"/>
      <c r="I364" s="386"/>
      <c r="J364" s="386"/>
      <c r="K364" s="386"/>
      <c r="L364" s="386"/>
      <c r="M364" s="386"/>
      <c r="N364" s="386"/>
      <c r="O364" s="386"/>
      <c r="P364" s="386"/>
      <c r="Q364" s="386"/>
      <c r="R364" s="386"/>
      <c r="S364" s="386"/>
      <c r="T364" s="386"/>
      <c r="U364" s="386"/>
      <c r="V364" s="386"/>
      <c r="W364" s="386"/>
      <c r="X364" s="386"/>
      <c r="Y364" s="386"/>
      <c r="Z364" s="386"/>
    </row>
    <row r="365" spans="1:26" ht="15.75" customHeight="1">
      <c r="A365" s="386"/>
      <c r="B365" s="386"/>
      <c r="C365" s="386"/>
      <c r="D365" s="386"/>
      <c r="E365" s="386"/>
      <c r="F365" s="386"/>
      <c r="G365" s="386"/>
      <c r="H365" s="386"/>
      <c r="I365" s="386"/>
      <c r="J365" s="386"/>
      <c r="K365" s="386"/>
      <c r="L365" s="386"/>
      <c r="M365" s="386"/>
      <c r="N365" s="386"/>
      <c r="O365" s="386"/>
      <c r="P365" s="386"/>
      <c r="Q365" s="386"/>
      <c r="R365" s="386"/>
      <c r="S365" s="386"/>
      <c r="T365" s="386"/>
      <c r="U365" s="386"/>
      <c r="V365" s="386"/>
      <c r="W365" s="386"/>
      <c r="X365" s="386"/>
      <c r="Y365" s="386"/>
      <c r="Z365" s="386"/>
    </row>
    <row r="366" spans="1:26" ht="15.75" customHeight="1">
      <c r="A366" s="386"/>
      <c r="B366" s="386"/>
      <c r="C366" s="386"/>
      <c r="D366" s="386"/>
      <c r="E366" s="386"/>
      <c r="F366" s="386"/>
      <c r="G366" s="386"/>
      <c r="H366" s="386"/>
      <c r="I366" s="386"/>
      <c r="J366" s="386"/>
      <c r="K366" s="386"/>
      <c r="L366" s="386"/>
      <c r="M366" s="386"/>
      <c r="N366" s="386"/>
      <c r="O366" s="386"/>
      <c r="P366" s="386"/>
      <c r="Q366" s="386"/>
      <c r="R366" s="386"/>
      <c r="S366" s="386"/>
      <c r="T366" s="386"/>
      <c r="U366" s="386"/>
      <c r="V366" s="386"/>
      <c r="W366" s="386"/>
      <c r="X366" s="386"/>
      <c r="Y366" s="386"/>
      <c r="Z366" s="386"/>
    </row>
    <row r="367" spans="1:26" ht="15.75" customHeight="1">
      <c r="A367" s="386"/>
      <c r="B367" s="386"/>
      <c r="C367" s="386"/>
      <c r="D367" s="386"/>
      <c r="E367" s="386"/>
      <c r="F367" s="386"/>
      <c r="G367" s="386"/>
      <c r="H367" s="386"/>
      <c r="I367" s="386"/>
      <c r="J367" s="386"/>
      <c r="K367" s="386"/>
      <c r="L367" s="386"/>
      <c r="M367" s="386"/>
      <c r="N367" s="386"/>
      <c r="O367" s="386"/>
      <c r="P367" s="386"/>
      <c r="Q367" s="386"/>
      <c r="R367" s="386"/>
      <c r="S367" s="386"/>
      <c r="T367" s="386"/>
      <c r="U367" s="386"/>
      <c r="V367" s="386"/>
      <c r="W367" s="386"/>
      <c r="X367" s="386"/>
      <c r="Y367" s="386"/>
      <c r="Z367" s="386"/>
    </row>
    <row r="368" spans="1:26" ht="15.75" customHeight="1">
      <c r="A368" s="386"/>
      <c r="B368" s="386"/>
      <c r="C368" s="386"/>
      <c r="D368" s="386"/>
      <c r="E368" s="386"/>
      <c r="F368" s="386"/>
      <c r="G368" s="386"/>
      <c r="H368" s="386"/>
      <c r="I368" s="386"/>
      <c r="J368" s="386"/>
      <c r="K368" s="386"/>
      <c r="L368" s="386"/>
      <c r="M368" s="386"/>
      <c r="N368" s="386"/>
      <c r="O368" s="386"/>
      <c r="P368" s="386"/>
      <c r="Q368" s="386"/>
      <c r="R368" s="386"/>
      <c r="S368" s="386"/>
      <c r="T368" s="386"/>
      <c r="U368" s="386"/>
      <c r="V368" s="386"/>
      <c r="W368" s="386"/>
      <c r="X368" s="386"/>
      <c r="Y368" s="386"/>
      <c r="Z368" s="386"/>
    </row>
    <row r="369" spans="1:26" ht="15.75" customHeight="1">
      <c r="A369" s="386"/>
      <c r="B369" s="386"/>
      <c r="C369" s="386"/>
      <c r="D369" s="386"/>
      <c r="E369" s="386"/>
      <c r="F369" s="386"/>
      <c r="G369" s="386"/>
      <c r="H369" s="386"/>
      <c r="I369" s="386"/>
      <c r="J369" s="386"/>
      <c r="K369" s="386"/>
      <c r="L369" s="386"/>
      <c r="M369" s="386"/>
      <c r="N369" s="386"/>
      <c r="O369" s="386"/>
      <c r="P369" s="386"/>
      <c r="Q369" s="386"/>
      <c r="R369" s="386"/>
      <c r="S369" s="386"/>
      <c r="T369" s="386"/>
      <c r="U369" s="386"/>
      <c r="V369" s="386"/>
      <c r="W369" s="386"/>
      <c r="X369" s="386"/>
      <c r="Y369" s="386"/>
      <c r="Z369" s="386"/>
    </row>
    <row r="370" spans="1:26" ht="15.75" customHeight="1">
      <c r="A370" s="386"/>
      <c r="B370" s="386"/>
      <c r="C370" s="386"/>
      <c r="D370" s="386"/>
      <c r="E370" s="386"/>
      <c r="F370" s="386"/>
      <c r="G370" s="386"/>
      <c r="H370" s="386"/>
      <c r="I370" s="386"/>
      <c r="J370" s="386"/>
      <c r="K370" s="386"/>
      <c r="L370" s="386"/>
      <c r="M370" s="386"/>
      <c r="N370" s="386"/>
      <c r="O370" s="386"/>
      <c r="P370" s="386"/>
      <c r="Q370" s="386"/>
      <c r="R370" s="386"/>
      <c r="S370" s="386"/>
      <c r="T370" s="386"/>
      <c r="U370" s="386"/>
      <c r="V370" s="386"/>
      <c r="W370" s="386"/>
      <c r="X370" s="386"/>
      <c r="Y370" s="386"/>
      <c r="Z370" s="386"/>
    </row>
    <row r="371" spans="1:26" ht="15.75" customHeight="1">
      <c r="A371" s="386"/>
      <c r="B371" s="386"/>
      <c r="C371" s="386"/>
      <c r="D371" s="386"/>
      <c r="E371" s="386"/>
      <c r="F371" s="386"/>
      <c r="G371" s="386"/>
      <c r="H371" s="386"/>
      <c r="I371" s="386"/>
      <c r="J371" s="386"/>
      <c r="K371" s="386"/>
      <c r="L371" s="386"/>
      <c r="M371" s="386"/>
      <c r="N371" s="386"/>
      <c r="O371" s="386"/>
      <c r="P371" s="386"/>
      <c r="Q371" s="386"/>
      <c r="R371" s="386"/>
      <c r="S371" s="386"/>
      <c r="T371" s="386"/>
      <c r="U371" s="386"/>
      <c r="V371" s="386"/>
      <c r="W371" s="386"/>
      <c r="X371" s="386"/>
      <c r="Y371" s="386"/>
      <c r="Z371" s="386"/>
    </row>
    <row r="372" spans="1:26" ht="15.75" customHeight="1">
      <c r="A372" s="386"/>
      <c r="B372" s="386"/>
      <c r="C372" s="386"/>
      <c r="D372" s="386"/>
      <c r="E372" s="386"/>
      <c r="F372" s="386"/>
      <c r="G372" s="386"/>
      <c r="H372" s="386"/>
      <c r="I372" s="386"/>
      <c r="J372" s="386"/>
      <c r="K372" s="386"/>
      <c r="L372" s="386"/>
      <c r="M372" s="386"/>
      <c r="N372" s="386"/>
      <c r="O372" s="386"/>
      <c r="P372" s="386"/>
      <c r="Q372" s="386"/>
      <c r="R372" s="386"/>
      <c r="S372" s="386"/>
      <c r="T372" s="386"/>
      <c r="U372" s="386"/>
      <c r="V372" s="386"/>
      <c r="W372" s="386"/>
      <c r="X372" s="386"/>
      <c r="Y372" s="386"/>
      <c r="Z372" s="386"/>
    </row>
    <row r="373" spans="1:26" ht="15.75" customHeight="1">
      <c r="A373" s="386"/>
      <c r="B373" s="386"/>
      <c r="C373" s="386"/>
      <c r="D373" s="386"/>
      <c r="E373" s="386"/>
      <c r="F373" s="386"/>
      <c r="G373" s="386"/>
      <c r="H373" s="386"/>
      <c r="I373" s="386"/>
      <c r="J373" s="386"/>
      <c r="K373" s="386"/>
      <c r="L373" s="386"/>
      <c r="M373" s="386"/>
      <c r="N373" s="386"/>
      <c r="O373" s="386"/>
      <c r="P373" s="386"/>
      <c r="Q373" s="386"/>
      <c r="R373" s="386"/>
      <c r="S373" s="386"/>
      <c r="T373" s="386"/>
      <c r="U373" s="386"/>
      <c r="V373" s="386"/>
      <c r="W373" s="386"/>
      <c r="X373" s="386"/>
      <c r="Y373" s="386"/>
      <c r="Z373" s="386"/>
    </row>
    <row r="374" spans="1:26" ht="15.75" customHeight="1">
      <c r="A374" s="386"/>
      <c r="B374" s="386"/>
      <c r="C374" s="386"/>
      <c r="D374" s="386"/>
      <c r="E374" s="386"/>
      <c r="F374" s="386"/>
      <c r="G374" s="386"/>
      <c r="H374" s="386"/>
      <c r="I374" s="386"/>
      <c r="J374" s="386"/>
      <c r="K374" s="386"/>
      <c r="L374" s="386"/>
      <c r="M374" s="386"/>
      <c r="N374" s="386"/>
      <c r="O374" s="386"/>
      <c r="P374" s="386"/>
      <c r="Q374" s="386"/>
      <c r="R374" s="386"/>
      <c r="S374" s="386"/>
      <c r="T374" s="386"/>
      <c r="U374" s="386"/>
      <c r="V374" s="386"/>
      <c r="W374" s="386"/>
      <c r="X374" s="386"/>
      <c r="Y374" s="386"/>
      <c r="Z374" s="386"/>
    </row>
    <row r="375" spans="1:26" ht="15.75" customHeight="1">
      <c r="A375" s="386"/>
      <c r="B375" s="386"/>
      <c r="C375" s="386"/>
      <c r="D375" s="386"/>
      <c r="E375" s="386"/>
      <c r="F375" s="386"/>
      <c r="G375" s="386"/>
      <c r="H375" s="386"/>
      <c r="I375" s="386"/>
      <c r="J375" s="386"/>
      <c r="K375" s="386"/>
      <c r="L375" s="386"/>
      <c r="M375" s="386"/>
      <c r="N375" s="386"/>
      <c r="O375" s="386"/>
      <c r="P375" s="386"/>
      <c r="Q375" s="386"/>
      <c r="R375" s="386"/>
      <c r="S375" s="386"/>
      <c r="T375" s="386"/>
      <c r="U375" s="386"/>
      <c r="V375" s="386"/>
      <c r="W375" s="386"/>
      <c r="X375" s="386"/>
      <c r="Y375" s="386"/>
      <c r="Z375" s="386"/>
    </row>
    <row r="376" spans="1:26" ht="15.75" customHeight="1">
      <c r="A376" s="386"/>
      <c r="B376" s="386"/>
      <c r="C376" s="386"/>
      <c r="D376" s="386"/>
      <c r="E376" s="386"/>
      <c r="F376" s="386"/>
      <c r="G376" s="386"/>
      <c r="H376" s="386"/>
      <c r="I376" s="386"/>
      <c r="J376" s="386"/>
      <c r="K376" s="386"/>
      <c r="L376" s="386"/>
      <c r="M376" s="386"/>
      <c r="N376" s="386"/>
      <c r="O376" s="386"/>
      <c r="P376" s="386"/>
      <c r="Q376" s="386"/>
      <c r="R376" s="386"/>
      <c r="S376" s="386"/>
      <c r="T376" s="386"/>
      <c r="U376" s="386"/>
      <c r="V376" s="386"/>
      <c r="W376" s="386"/>
      <c r="X376" s="386"/>
      <c r="Y376" s="386"/>
      <c r="Z376" s="386"/>
    </row>
    <row r="377" spans="1:26" ht="15.75" customHeight="1">
      <c r="A377" s="386"/>
      <c r="B377" s="386"/>
      <c r="C377" s="386"/>
      <c r="D377" s="386"/>
      <c r="E377" s="386"/>
      <c r="F377" s="386"/>
      <c r="G377" s="386"/>
      <c r="H377" s="386"/>
      <c r="I377" s="386"/>
      <c r="J377" s="386"/>
      <c r="K377" s="386"/>
      <c r="L377" s="386"/>
      <c r="M377" s="386"/>
      <c r="N377" s="386"/>
      <c r="O377" s="386"/>
      <c r="P377" s="386"/>
      <c r="Q377" s="386"/>
      <c r="R377" s="386"/>
      <c r="S377" s="386"/>
      <c r="T377" s="386"/>
      <c r="U377" s="386"/>
      <c r="V377" s="386"/>
      <c r="W377" s="386"/>
      <c r="X377" s="386"/>
      <c r="Y377" s="386"/>
      <c r="Z377" s="386"/>
    </row>
    <row r="378" spans="1:26" ht="15.75" customHeight="1">
      <c r="A378" s="386"/>
      <c r="B378" s="386"/>
      <c r="C378" s="386"/>
      <c r="D378" s="386"/>
      <c r="E378" s="386"/>
      <c r="F378" s="386"/>
      <c r="G378" s="386"/>
      <c r="H378" s="386"/>
      <c r="I378" s="386"/>
      <c r="J378" s="386"/>
      <c r="K378" s="386"/>
      <c r="L378" s="386"/>
      <c r="M378" s="386"/>
      <c r="N378" s="386"/>
      <c r="O378" s="386"/>
      <c r="P378" s="386"/>
      <c r="Q378" s="386"/>
      <c r="R378" s="386"/>
      <c r="S378" s="386"/>
      <c r="T378" s="386"/>
      <c r="U378" s="386"/>
      <c r="V378" s="386"/>
      <c r="W378" s="386"/>
      <c r="X378" s="386"/>
      <c r="Y378" s="386"/>
      <c r="Z378" s="386"/>
    </row>
    <row r="379" spans="1:26" ht="15.75" customHeight="1">
      <c r="A379" s="386"/>
      <c r="B379" s="386"/>
      <c r="C379" s="386"/>
      <c r="D379" s="386"/>
      <c r="E379" s="386"/>
      <c r="F379" s="386"/>
      <c r="G379" s="386"/>
      <c r="H379" s="386"/>
      <c r="I379" s="386"/>
      <c r="J379" s="386"/>
      <c r="K379" s="386"/>
      <c r="L379" s="386"/>
      <c r="M379" s="386"/>
      <c r="N379" s="386"/>
      <c r="O379" s="386"/>
      <c r="P379" s="386"/>
      <c r="Q379" s="386"/>
      <c r="R379" s="386"/>
      <c r="S379" s="386"/>
      <c r="T379" s="386"/>
      <c r="U379" s="386"/>
      <c r="V379" s="386"/>
      <c r="W379" s="386"/>
      <c r="X379" s="386"/>
      <c r="Y379" s="386"/>
      <c r="Z379" s="386"/>
    </row>
    <row r="380" spans="1:26" ht="15.75" customHeight="1">
      <c r="A380" s="386"/>
      <c r="B380" s="386"/>
      <c r="C380" s="386"/>
      <c r="D380" s="386"/>
      <c r="E380" s="386"/>
      <c r="F380" s="386"/>
      <c r="G380" s="386"/>
      <c r="H380" s="386"/>
      <c r="I380" s="386"/>
      <c r="J380" s="386"/>
      <c r="K380" s="386"/>
      <c r="L380" s="386"/>
      <c r="M380" s="386"/>
      <c r="N380" s="386"/>
      <c r="O380" s="386"/>
      <c r="P380" s="386"/>
      <c r="Q380" s="386"/>
      <c r="R380" s="386"/>
      <c r="S380" s="386"/>
      <c r="T380" s="386"/>
      <c r="U380" s="386"/>
      <c r="V380" s="386"/>
      <c r="W380" s="386"/>
      <c r="X380" s="386"/>
      <c r="Y380" s="386"/>
      <c r="Z380" s="386"/>
    </row>
    <row r="381" spans="1:26" ht="15.75" customHeight="1">
      <c r="A381" s="386"/>
      <c r="B381" s="386"/>
      <c r="C381" s="386"/>
      <c r="D381" s="386"/>
      <c r="E381" s="386"/>
      <c r="F381" s="386"/>
      <c r="G381" s="386"/>
      <c r="H381" s="386"/>
      <c r="I381" s="386"/>
      <c r="J381" s="386"/>
      <c r="K381" s="386"/>
      <c r="L381" s="386"/>
      <c r="M381" s="386"/>
      <c r="N381" s="386"/>
      <c r="O381" s="386"/>
      <c r="P381" s="386"/>
      <c r="Q381" s="386"/>
      <c r="R381" s="386"/>
      <c r="S381" s="386"/>
      <c r="T381" s="386"/>
      <c r="U381" s="386"/>
      <c r="V381" s="386"/>
      <c r="W381" s="386"/>
      <c r="X381" s="386"/>
      <c r="Y381" s="386"/>
      <c r="Z381" s="386"/>
    </row>
    <row r="382" spans="1:26" ht="15.75" customHeight="1">
      <c r="A382" s="386"/>
      <c r="B382" s="386"/>
      <c r="C382" s="386"/>
      <c r="D382" s="386"/>
      <c r="E382" s="386"/>
      <c r="F382" s="386"/>
      <c r="G382" s="386"/>
      <c r="H382" s="386"/>
      <c r="I382" s="386"/>
      <c r="J382" s="386"/>
      <c r="K382" s="386"/>
      <c r="L382" s="386"/>
      <c r="M382" s="386"/>
      <c r="N382" s="386"/>
      <c r="O382" s="386"/>
      <c r="P382" s="386"/>
      <c r="Q382" s="386"/>
      <c r="R382" s="386"/>
      <c r="S382" s="386"/>
      <c r="T382" s="386"/>
      <c r="U382" s="386"/>
      <c r="V382" s="386"/>
      <c r="W382" s="386"/>
      <c r="X382" s="386"/>
      <c r="Y382" s="386"/>
      <c r="Z382" s="386"/>
    </row>
    <row r="383" spans="1:26" ht="15.75" customHeight="1">
      <c r="A383" s="386"/>
      <c r="B383" s="386"/>
      <c r="C383" s="386"/>
      <c r="D383" s="386"/>
      <c r="E383" s="386"/>
      <c r="F383" s="386"/>
      <c r="G383" s="386"/>
      <c r="H383" s="386"/>
      <c r="I383" s="386"/>
      <c r="J383" s="386"/>
      <c r="K383" s="386"/>
      <c r="L383" s="386"/>
      <c r="M383" s="386"/>
      <c r="N383" s="386"/>
      <c r="O383" s="386"/>
      <c r="P383" s="386"/>
      <c r="Q383" s="386"/>
      <c r="R383" s="386"/>
      <c r="S383" s="386"/>
      <c r="T383" s="386"/>
      <c r="U383" s="386"/>
      <c r="V383" s="386"/>
      <c r="W383" s="386"/>
      <c r="X383" s="386"/>
      <c r="Y383" s="386"/>
      <c r="Z383" s="386"/>
    </row>
    <row r="384" spans="1:26" ht="15.75" customHeight="1">
      <c r="A384" s="386"/>
      <c r="B384" s="386"/>
      <c r="C384" s="386"/>
      <c r="D384" s="386"/>
      <c r="E384" s="386"/>
      <c r="F384" s="386"/>
      <c r="G384" s="386"/>
      <c r="H384" s="386"/>
      <c r="I384" s="386"/>
      <c r="J384" s="386"/>
      <c r="K384" s="386"/>
      <c r="L384" s="386"/>
      <c r="M384" s="386"/>
      <c r="N384" s="386"/>
      <c r="O384" s="386"/>
      <c r="P384" s="386"/>
      <c r="Q384" s="386"/>
      <c r="R384" s="386"/>
      <c r="S384" s="386"/>
      <c r="T384" s="386"/>
      <c r="U384" s="386"/>
      <c r="V384" s="386"/>
      <c r="W384" s="386"/>
      <c r="X384" s="386"/>
      <c r="Y384" s="386"/>
      <c r="Z384" s="386"/>
    </row>
    <row r="385" spans="1:26" ht="15.75" customHeight="1">
      <c r="A385" s="386"/>
      <c r="B385" s="386"/>
      <c r="C385" s="386"/>
      <c r="D385" s="386"/>
      <c r="E385" s="386"/>
      <c r="F385" s="386"/>
      <c r="G385" s="386"/>
      <c r="H385" s="386"/>
      <c r="I385" s="386"/>
      <c r="J385" s="386"/>
      <c r="K385" s="386"/>
      <c r="L385" s="386"/>
      <c r="M385" s="386"/>
      <c r="N385" s="386"/>
      <c r="O385" s="386"/>
      <c r="P385" s="386"/>
      <c r="Q385" s="386"/>
      <c r="R385" s="386"/>
      <c r="S385" s="386"/>
      <c r="T385" s="386"/>
      <c r="U385" s="386"/>
      <c r="V385" s="386"/>
      <c r="W385" s="386"/>
      <c r="X385" s="386"/>
      <c r="Y385" s="386"/>
      <c r="Z385" s="386"/>
    </row>
    <row r="386" spans="1:26" ht="15.75" customHeight="1">
      <c r="A386" s="386"/>
      <c r="B386" s="386"/>
      <c r="C386" s="386"/>
      <c r="D386" s="386"/>
      <c r="E386" s="386"/>
      <c r="F386" s="386"/>
      <c r="G386" s="386"/>
      <c r="H386" s="386"/>
      <c r="I386" s="386"/>
      <c r="J386" s="386"/>
      <c r="K386" s="386"/>
      <c r="L386" s="386"/>
      <c r="M386" s="386"/>
      <c r="N386" s="386"/>
      <c r="O386" s="386"/>
      <c r="P386" s="386"/>
      <c r="Q386" s="386"/>
      <c r="R386" s="386"/>
      <c r="S386" s="386"/>
      <c r="T386" s="386"/>
      <c r="U386" s="386"/>
      <c r="V386" s="386"/>
      <c r="W386" s="386"/>
      <c r="X386" s="386"/>
      <c r="Y386" s="386"/>
      <c r="Z386" s="386"/>
    </row>
    <row r="387" spans="1:26" ht="15.75" customHeight="1">
      <c r="A387" s="386"/>
      <c r="B387" s="386"/>
      <c r="C387" s="386"/>
      <c r="D387" s="386"/>
      <c r="E387" s="386"/>
      <c r="F387" s="386"/>
      <c r="G387" s="386"/>
      <c r="H387" s="386"/>
      <c r="I387" s="386"/>
      <c r="J387" s="386"/>
      <c r="K387" s="386"/>
      <c r="L387" s="386"/>
      <c r="M387" s="386"/>
      <c r="N387" s="386"/>
      <c r="O387" s="386"/>
      <c r="P387" s="386"/>
      <c r="Q387" s="386"/>
      <c r="R387" s="386"/>
      <c r="S387" s="386"/>
      <c r="T387" s="386"/>
      <c r="U387" s="386"/>
      <c r="V387" s="386"/>
      <c r="W387" s="386"/>
      <c r="X387" s="386"/>
      <c r="Y387" s="386"/>
      <c r="Z387" s="386"/>
    </row>
    <row r="388" spans="1:26" ht="15.75" customHeight="1">
      <c r="A388" s="386"/>
      <c r="B388" s="386"/>
      <c r="C388" s="386"/>
      <c r="D388" s="386"/>
      <c r="E388" s="386"/>
      <c r="F388" s="386"/>
      <c r="G388" s="386"/>
      <c r="H388" s="386"/>
      <c r="I388" s="386"/>
      <c r="J388" s="386"/>
      <c r="K388" s="386"/>
      <c r="L388" s="386"/>
      <c r="M388" s="386"/>
      <c r="N388" s="386"/>
      <c r="O388" s="386"/>
      <c r="P388" s="386"/>
      <c r="Q388" s="386"/>
      <c r="R388" s="386"/>
      <c r="S388" s="386"/>
      <c r="T388" s="386"/>
      <c r="U388" s="386"/>
      <c r="V388" s="386"/>
      <c r="W388" s="386"/>
      <c r="X388" s="386"/>
      <c r="Y388" s="386"/>
      <c r="Z388" s="386"/>
    </row>
    <row r="389" spans="1:26" ht="15.75" customHeight="1">
      <c r="A389" s="386"/>
      <c r="B389" s="386"/>
      <c r="C389" s="386"/>
      <c r="D389" s="386"/>
      <c r="E389" s="386"/>
      <c r="F389" s="386"/>
      <c r="G389" s="386"/>
      <c r="H389" s="386"/>
      <c r="I389" s="386"/>
      <c r="J389" s="386"/>
      <c r="K389" s="386"/>
      <c r="L389" s="386"/>
      <c r="M389" s="386"/>
      <c r="N389" s="386"/>
      <c r="O389" s="386"/>
      <c r="P389" s="386"/>
      <c r="Q389" s="386"/>
      <c r="R389" s="386"/>
      <c r="S389" s="386"/>
      <c r="T389" s="386"/>
      <c r="U389" s="386"/>
      <c r="V389" s="386"/>
      <c r="W389" s="386"/>
      <c r="X389" s="386"/>
      <c r="Y389" s="386"/>
      <c r="Z389" s="386"/>
    </row>
    <row r="390" spans="1:26" ht="15.75" customHeight="1">
      <c r="A390" s="386"/>
      <c r="B390" s="386"/>
      <c r="C390" s="386"/>
      <c r="D390" s="386"/>
      <c r="E390" s="386"/>
      <c r="F390" s="386"/>
      <c r="G390" s="386"/>
      <c r="H390" s="386"/>
      <c r="I390" s="386"/>
      <c r="J390" s="386"/>
      <c r="K390" s="386"/>
      <c r="L390" s="386"/>
      <c r="M390" s="386"/>
      <c r="N390" s="386"/>
      <c r="O390" s="386"/>
      <c r="P390" s="386"/>
      <c r="Q390" s="386"/>
      <c r="R390" s="386"/>
      <c r="S390" s="386"/>
      <c r="T390" s="386"/>
      <c r="U390" s="386"/>
      <c r="V390" s="386"/>
      <c r="W390" s="386"/>
      <c r="X390" s="386"/>
      <c r="Y390" s="386"/>
      <c r="Z390" s="386"/>
    </row>
    <row r="391" spans="1:26" ht="15.75" customHeight="1">
      <c r="A391" s="386"/>
      <c r="B391" s="386"/>
      <c r="C391" s="386"/>
      <c r="D391" s="386"/>
      <c r="E391" s="386"/>
      <c r="F391" s="386"/>
      <c r="G391" s="386"/>
      <c r="H391" s="386"/>
      <c r="I391" s="386"/>
      <c r="J391" s="386"/>
      <c r="K391" s="386"/>
      <c r="L391" s="386"/>
      <c r="M391" s="386"/>
      <c r="N391" s="386"/>
      <c r="O391" s="386"/>
      <c r="P391" s="386"/>
      <c r="Q391" s="386"/>
      <c r="R391" s="386"/>
      <c r="S391" s="386"/>
      <c r="T391" s="386"/>
      <c r="U391" s="386"/>
      <c r="V391" s="386"/>
      <c r="W391" s="386"/>
      <c r="X391" s="386"/>
      <c r="Y391" s="386"/>
      <c r="Z391" s="386"/>
    </row>
    <row r="392" spans="1:26" ht="15.75" customHeight="1">
      <c r="A392" s="386"/>
      <c r="B392" s="386"/>
      <c r="C392" s="386"/>
      <c r="D392" s="386"/>
      <c r="E392" s="386"/>
      <c r="F392" s="386"/>
      <c r="G392" s="386"/>
      <c r="H392" s="386"/>
      <c r="I392" s="386"/>
      <c r="J392" s="386"/>
      <c r="K392" s="386"/>
      <c r="L392" s="386"/>
      <c r="M392" s="386"/>
      <c r="N392" s="386"/>
      <c r="O392" s="386"/>
      <c r="P392" s="386"/>
      <c r="Q392" s="386"/>
      <c r="R392" s="386"/>
      <c r="S392" s="386"/>
      <c r="T392" s="386"/>
      <c r="U392" s="386"/>
      <c r="V392" s="386"/>
      <c r="W392" s="386"/>
      <c r="X392" s="386"/>
      <c r="Y392" s="386"/>
      <c r="Z392" s="386"/>
    </row>
    <row r="393" spans="1:26" ht="15.75" customHeight="1">
      <c r="A393" s="386"/>
      <c r="B393" s="386"/>
      <c r="C393" s="386"/>
      <c r="D393" s="386"/>
      <c r="E393" s="386"/>
      <c r="F393" s="386"/>
      <c r="G393" s="386"/>
      <c r="H393" s="386"/>
      <c r="I393" s="386"/>
      <c r="J393" s="386"/>
      <c r="K393" s="386"/>
      <c r="L393" s="386"/>
      <c r="M393" s="386"/>
      <c r="N393" s="386"/>
      <c r="O393" s="386"/>
      <c r="P393" s="386"/>
      <c r="Q393" s="386"/>
      <c r="R393" s="386"/>
      <c r="S393" s="386"/>
      <c r="T393" s="386"/>
      <c r="U393" s="386"/>
      <c r="V393" s="386"/>
      <c r="W393" s="386"/>
      <c r="X393" s="386"/>
      <c r="Y393" s="386"/>
      <c r="Z393" s="386"/>
    </row>
    <row r="394" spans="1:26" ht="15.75" customHeight="1">
      <c r="A394" s="386"/>
      <c r="B394" s="386"/>
      <c r="C394" s="386"/>
      <c r="D394" s="386"/>
      <c r="E394" s="386"/>
      <c r="F394" s="386"/>
      <c r="G394" s="386"/>
      <c r="H394" s="386"/>
      <c r="I394" s="386"/>
      <c r="J394" s="386"/>
      <c r="K394" s="386"/>
      <c r="L394" s="386"/>
      <c r="M394" s="386"/>
      <c r="N394" s="386"/>
      <c r="O394" s="386"/>
      <c r="P394" s="386"/>
      <c r="Q394" s="386"/>
      <c r="R394" s="386"/>
      <c r="S394" s="386"/>
      <c r="T394" s="386"/>
      <c r="U394" s="386"/>
      <c r="V394" s="386"/>
      <c r="W394" s="386"/>
      <c r="X394" s="386"/>
      <c r="Y394" s="386"/>
      <c r="Z394" s="386"/>
    </row>
    <row r="395" spans="1:26" ht="15.75" customHeight="1">
      <c r="A395" s="386"/>
      <c r="B395" s="386"/>
      <c r="C395" s="386"/>
      <c r="D395" s="386"/>
      <c r="E395" s="386"/>
      <c r="F395" s="386"/>
      <c r="G395" s="386"/>
      <c r="H395" s="386"/>
      <c r="I395" s="386"/>
      <c r="J395" s="386"/>
      <c r="K395" s="386"/>
      <c r="L395" s="386"/>
      <c r="M395" s="386"/>
      <c r="N395" s="386"/>
      <c r="O395" s="386"/>
      <c r="P395" s="386"/>
      <c r="Q395" s="386"/>
      <c r="R395" s="386"/>
      <c r="S395" s="386"/>
      <c r="T395" s="386"/>
      <c r="U395" s="386"/>
      <c r="V395" s="386"/>
      <c r="W395" s="386"/>
      <c r="X395" s="386"/>
      <c r="Y395" s="386"/>
      <c r="Z395" s="386"/>
    </row>
    <row r="396" spans="1:26" ht="15.75" customHeight="1">
      <c r="A396" s="386"/>
      <c r="B396" s="386"/>
      <c r="C396" s="386"/>
      <c r="D396" s="386"/>
      <c r="E396" s="386"/>
      <c r="F396" s="386"/>
      <c r="G396" s="386"/>
      <c r="H396" s="386"/>
      <c r="I396" s="386"/>
      <c r="J396" s="386"/>
      <c r="K396" s="386"/>
      <c r="L396" s="386"/>
      <c r="M396" s="386"/>
      <c r="N396" s="386"/>
      <c r="O396" s="386"/>
      <c r="P396" s="386"/>
      <c r="Q396" s="386"/>
      <c r="R396" s="386"/>
      <c r="S396" s="386"/>
      <c r="T396" s="386"/>
      <c r="U396" s="386"/>
      <c r="V396" s="386"/>
      <c r="W396" s="386"/>
      <c r="X396" s="386"/>
      <c r="Y396" s="386"/>
      <c r="Z396" s="386"/>
    </row>
    <row r="397" spans="1:26" ht="15.75" customHeight="1">
      <c r="A397" s="386"/>
      <c r="B397" s="386"/>
      <c r="C397" s="386"/>
      <c r="D397" s="386"/>
      <c r="E397" s="386"/>
      <c r="F397" s="386"/>
      <c r="G397" s="386"/>
      <c r="H397" s="386"/>
      <c r="I397" s="386"/>
      <c r="J397" s="386"/>
      <c r="K397" s="386"/>
      <c r="L397" s="386"/>
      <c r="M397" s="386"/>
      <c r="N397" s="386"/>
      <c r="O397" s="386"/>
      <c r="P397" s="386"/>
      <c r="Q397" s="386"/>
      <c r="R397" s="386"/>
      <c r="S397" s="386"/>
      <c r="T397" s="386"/>
      <c r="U397" s="386"/>
      <c r="V397" s="386"/>
      <c r="W397" s="386"/>
      <c r="X397" s="386"/>
      <c r="Y397" s="386"/>
      <c r="Z397" s="386"/>
    </row>
    <row r="398" spans="1:26" ht="15.75" customHeight="1">
      <c r="A398" s="386"/>
      <c r="B398" s="386"/>
      <c r="C398" s="386"/>
      <c r="D398" s="386"/>
      <c r="E398" s="386"/>
      <c r="F398" s="386"/>
      <c r="G398" s="386"/>
      <c r="H398" s="386"/>
      <c r="I398" s="386"/>
      <c r="J398" s="386"/>
      <c r="K398" s="386"/>
      <c r="L398" s="386"/>
      <c r="M398" s="386"/>
      <c r="N398" s="386"/>
      <c r="O398" s="386"/>
      <c r="P398" s="386"/>
      <c r="Q398" s="386"/>
      <c r="R398" s="386"/>
      <c r="S398" s="386"/>
      <c r="T398" s="386"/>
      <c r="U398" s="386"/>
      <c r="V398" s="386"/>
      <c r="W398" s="386"/>
      <c r="X398" s="386"/>
      <c r="Y398" s="386"/>
      <c r="Z398" s="386"/>
    </row>
    <row r="399" spans="1:26" ht="15.75" customHeight="1">
      <c r="A399" s="386"/>
      <c r="B399" s="386"/>
      <c r="C399" s="386"/>
      <c r="D399" s="386"/>
      <c r="E399" s="386"/>
      <c r="F399" s="386"/>
      <c r="G399" s="386"/>
      <c r="H399" s="386"/>
      <c r="I399" s="386"/>
      <c r="J399" s="386"/>
      <c r="K399" s="386"/>
      <c r="L399" s="386"/>
      <c r="M399" s="386"/>
      <c r="N399" s="386"/>
      <c r="O399" s="386"/>
      <c r="P399" s="386"/>
      <c r="Q399" s="386"/>
      <c r="R399" s="386"/>
      <c r="S399" s="386"/>
      <c r="T399" s="386"/>
      <c r="U399" s="386"/>
      <c r="V399" s="386"/>
      <c r="W399" s="386"/>
      <c r="X399" s="386"/>
      <c r="Y399" s="386"/>
      <c r="Z399" s="386"/>
    </row>
    <row r="400" spans="1:26" ht="15.75" customHeight="1">
      <c r="A400" s="386"/>
      <c r="B400" s="386"/>
      <c r="C400" s="386"/>
      <c r="D400" s="386"/>
      <c r="E400" s="386"/>
      <c r="F400" s="386"/>
      <c r="G400" s="386"/>
      <c r="H400" s="386"/>
      <c r="I400" s="386"/>
      <c r="J400" s="386"/>
      <c r="K400" s="386"/>
      <c r="L400" s="386"/>
      <c r="M400" s="386"/>
      <c r="N400" s="386"/>
      <c r="O400" s="386"/>
      <c r="P400" s="386"/>
      <c r="Q400" s="386"/>
      <c r="R400" s="386"/>
      <c r="S400" s="386"/>
      <c r="T400" s="386"/>
      <c r="U400" s="386"/>
      <c r="V400" s="386"/>
      <c r="W400" s="386"/>
      <c r="X400" s="386"/>
      <c r="Y400" s="386"/>
      <c r="Z400" s="386"/>
    </row>
    <row r="401" spans="1:26" ht="15.75" customHeight="1">
      <c r="A401" s="386"/>
      <c r="B401" s="386"/>
      <c r="C401" s="386"/>
      <c r="D401" s="386"/>
      <c r="E401" s="386"/>
      <c r="F401" s="386"/>
      <c r="G401" s="386"/>
      <c r="H401" s="386"/>
      <c r="I401" s="386"/>
      <c r="J401" s="386"/>
      <c r="K401" s="386"/>
      <c r="L401" s="386"/>
      <c r="M401" s="386"/>
      <c r="N401" s="386"/>
      <c r="O401" s="386"/>
      <c r="P401" s="386"/>
      <c r="Q401" s="386"/>
      <c r="R401" s="386"/>
      <c r="S401" s="386"/>
      <c r="T401" s="386"/>
      <c r="U401" s="386"/>
      <c r="V401" s="386"/>
      <c r="W401" s="386"/>
      <c r="X401" s="386"/>
      <c r="Y401" s="386"/>
      <c r="Z401" s="386"/>
    </row>
    <row r="402" spans="1:26" ht="15.75" customHeight="1">
      <c r="A402" s="386"/>
      <c r="B402" s="386"/>
      <c r="C402" s="386"/>
      <c r="D402" s="386"/>
      <c r="E402" s="386"/>
      <c r="F402" s="386"/>
      <c r="G402" s="386"/>
      <c r="H402" s="386"/>
      <c r="I402" s="386"/>
      <c r="J402" s="386"/>
      <c r="K402" s="386"/>
      <c r="L402" s="386"/>
      <c r="M402" s="386"/>
      <c r="N402" s="386"/>
      <c r="O402" s="386"/>
      <c r="P402" s="386"/>
      <c r="Q402" s="386"/>
      <c r="R402" s="386"/>
      <c r="S402" s="386"/>
      <c r="T402" s="386"/>
      <c r="U402" s="386"/>
      <c r="V402" s="386"/>
      <c r="W402" s="386"/>
      <c r="X402" s="386"/>
      <c r="Y402" s="386"/>
      <c r="Z402" s="386"/>
    </row>
    <row r="403" spans="1:26" ht="15.75" customHeight="1">
      <c r="A403" s="386"/>
      <c r="B403" s="386"/>
      <c r="C403" s="386"/>
      <c r="D403" s="386"/>
      <c r="E403" s="386"/>
      <c r="F403" s="386"/>
      <c r="G403" s="386"/>
      <c r="H403" s="386"/>
      <c r="I403" s="386"/>
      <c r="J403" s="386"/>
      <c r="K403" s="386"/>
      <c r="L403" s="386"/>
      <c r="M403" s="386"/>
      <c r="N403" s="386"/>
      <c r="O403" s="386"/>
      <c r="P403" s="386"/>
      <c r="Q403" s="386"/>
      <c r="R403" s="386"/>
      <c r="S403" s="386"/>
      <c r="T403" s="386"/>
      <c r="U403" s="386"/>
      <c r="V403" s="386"/>
      <c r="W403" s="386"/>
      <c r="X403" s="386"/>
      <c r="Y403" s="386"/>
      <c r="Z403" s="386"/>
    </row>
    <row r="404" spans="1:26" ht="15.75" customHeight="1">
      <c r="A404" s="386"/>
      <c r="B404" s="386"/>
      <c r="C404" s="386"/>
      <c r="D404" s="386"/>
      <c r="E404" s="386"/>
      <c r="F404" s="386"/>
      <c r="G404" s="386"/>
      <c r="H404" s="386"/>
      <c r="I404" s="386"/>
      <c r="J404" s="386"/>
      <c r="K404" s="386"/>
      <c r="L404" s="386"/>
      <c r="M404" s="386"/>
      <c r="N404" s="386"/>
      <c r="O404" s="386"/>
      <c r="P404" s="386"/>
      <c r="Q404" s="386"/>
      <c r="R404" s="386"/>
      <c r="S404" s="386"/>
      <c r="T404" s="386"/>
      <c r="U404" s="386"/>
      <c r="V404" s="386"/>
      <c r="W404" s="386"/>
      <c r="X404" s="386"/>
      <c r="Y404" s="386"/>
      <c r="Z404" s="386"/>
    </row>
    <row r="405" spans="1:26" ht="15.75" customHeight="1">
      <c r="A405" s="386"/>
      <c r="B405" s="386"/>
      <c r="C405" s="386"/>
      <c r="D405" s="386"/>
      <c r="E405" s="386"/>
      <c r="F405" s="386"/>
      <c r="G405" s="386"/>
      <c r="H405" s="386"/>
      <c r="I405" s="386"/>
      <c r="J405" s="386"/>
      <c r="K405" s="386"/>
      <c r="L405" s="386"/>
      <c r="M405" s="386"/>
      <c r="N405" s="386"/>
      <c r="O405" s="386"/>
      <c r="P405" s="386"/>
      <c r="Q405" s="386"/>
      <c r="R405" s="386"/>
      <c r="S405" s="386"/>
      <c r="T405" s="386"/>
      <c r="U405" s="386"/>
      <c r="V405" s="386"/>
      <c r="W405" s="386"/>
      <c r="X405" s="386"/>
      <c r="Y405" s="386"/>
      <c r="Z405" s="386"/>
    </row>
    <row r="406" spans="1:26" ht="15.75" customHeight="1">
      <c r="A406" s="386"/>
      <c r="B406" s="386"/>
      <c r="C406" s="386"/>
      <c r="D406" s="386"/>
      <c r="E406" s="386"/>
      <c r="F406" s="386"/>
      <c r="G406" s="386"/>
      <c r="H406" s="386"/>
      <c r="I406" s="386"/>
      <c r="J406" s="386"/>
      <c r="K406" s="386"/>
      <c r="L406" s="386"/>
      <c r="M406" s="386"/>
      <c r="N406" s="386"/>
      <c r="O406" s="386"/>
      <c r="P406" s="386"/>
      <c r="Q406" s="386"/>
      <c r="R406" s="386"/>
      <c r="S406" s="386"/>
      <c r="T406" s="386"/>
      <c r="U406" s="386"/>
      <c r="V406" s="386"/>
      <c r="W406" s="386"/>
      <c r="X406" s="386"/>
      <c r="Y406" s="386"/>
      <c r="Z406" s="386"/>
    </row>
    <row r="407" spans="1:26" ht="15.75" customHeight="1">
      <c r="A407" s="386"/>
      <c r="B407" s="386"/>
      <c r="C407" s="386"/>
      <c r="D407" s="386"/>
      <c r="E407" s="386"/>
      <c r="F407" s="386"/>
      <c r="G407" s="386"/>
      <c r="H407" s="386"/>
      <c r="I407" s="386"/>
      <c r="J407" s="386"/>
      <c r="K407" s="386"/>
      <c r="L407" s="386"/>
      <c r="M407" s="386"/>
      <c r="N407" s="386"/>
      <c r="O407" s="386"/>
      <c r="P407" s="386"/>
      <c r="Q407" s="386"/>
      <c r="R407" s="386"/>
      <c r="S407" s="386"/>
      <c r="T407" s="386"/>
      <c r="U407" s="386"/>
      <c r="V407" s="386"/>
      <c r="W407" s="386"/>
      <c r="X407" s="386"/>
      <c r="Y407" s="386"/>
      <c r="Z407" s="386"/>
    </row>
    <row r="408" spans="1:26" ht="15.75" customHeight="1">
      <c r="A408" s="386"/>
      <c r="B408" s="386"/>
      <c r="C408" s="386"/>
      <c r="D408" s="386"/>
      <c r="E408" s="386"/>
      <c r="F408" s="386"/>
      <c r="G408" s="386"/>
      <c r="H408" s="386"/>
      <c r="I408" s="386"/>
      <c r="J408" s="386"/>
      <c r="K408" s="386"/>
      <c r="L408" s="386"/>
      <c r="M408" s="386"/>
      <c r="N408" s="386"/>
      <c r="O408" s="386"/>
      <c r="P408" s="386"/>
      <c r="Q408" s="386"/>
      <c r="R408" s="386"/>
      <c r="S408" s="386"/>
      <c r="T408" s="386"/>
      <c r="U408" s="386"/>
      <c r="V408" s="386"/>
      <c r="W408" s="386"/>
      <c r="X408" s="386"/>
      <c r="Y408" s="386"/>
      <c r="Z408" s="386"/>
    </row>
    <row r="409" spans="1:26" ht="15.75" customHeight="1">
      <c r="A409" s="386"/>
      <c r="B409" s="386"/>
      <c r="C409" s="386"/>
      <c r="D409" s="386"/>
      <c r="E409" s="386"/>
      <c r="F409" s="386"/>
      <c r="G409" s="386"/>
      <c r="H409" s="386"/>
      <c r="I409" s="386"/>
      <c r="J409" s="386"/>
      <c r="K409" s="386"/>
      <c r="L409" s="386"/>
      <c r="M409" s="386"/>
      <c r="N409" s="386"/>
      <c r="O409" s="386"/>
      <c r="P409" s="386"/>
      <c r="Q409" s="386"/>
      <c r="R409" s="386"/>
      <c r="S409" s="386"/>
      <c r="T409" s="386"/>
      <c r="U409" s="386"/>
      <c r="V409" s="386"/>
      <c r="W409" s="386"/>
      <c r="X409" s="386"/>
      <c r="Y409" s="386"/>
      <c r="Z409" s="386"/>
    </row>
    <row r="410" spans="1:26" ht="15.75" customHeight="1">
      <c r="A410" s="386"/>
      <c r="B410" s="386"/>
      <c r="C410" s="386"/>
      <c r="D410" s="386"/>
      <c r="E410" s="386"/>
      <c r="F410" s="386"/>
      <c r="G410" s="386"/>
      <c r="H410" s="386"/>
      <c r="I410" s="386"/>
      <c r="J410" s="386"/>
      <c r="K410" s="386"/>
      <c r="L410" s="386"/>
      <c r="M410" s="386"/>
      <c r="N410" s="386"/>
      <c r="O410" s="386"/>
      <c r="P410" s="386"/>
      <c r="Q410" s="386"/>
      <c r="R410" s="386"/>
      <c r="S410" s="386"/>
      <c r="T410" s="386"/>
      <c r="U410" s="386"/>
      <c r="V410" s="386"/>
      <c r="W410" s="386"/>
      <c r="X410" s="386"/>
      <c r="Y410" s="386"/>
      <c r="Z410" s="386"/>
    </row>
    <row r="411" spans="1:26" ht="15.75" customHeight="1">
      <c r="A411" s="386"/>
      <c r="B411" s="386"/>
      <c r="C411" s="386"/>
      <c r="D411" s="386"/>
      <c r="E411" s="386"/>
      <c r="F411" s="386"/>
      <c r="G411" s="386"/>
      <c r="H411" s="386"/>
      <c r="I411" s="386"/>
      <c r="J411" s="386"/>
      <c r="K411" s="386"/>
      <c r="L411" s="386"/>
      <c r="M411" s="386"/>
      <c r="N411" s="386"/>
      <c r="O411" s="386"/>
      <c r="P411" s="386"/>
      <c r="Q411" s="386"/>
      <c r="R411" s="386"/>
      <c r="S411" s="386"/>
      <c r="T411" s="386"/>
      <c r="U411" s="386"/>
      <c r="V411" s="386"/>
      <c r="W411" s="386"/>
      <c r="X411" s="386"/>
      <c r="Y411" s="386"/>
      <c r="Z411" s="386"/>
    </row>
    <row r="412" spans="1:26" ht="15.75" customHeight="1">
      <c r="A412" s="386"/>
      <c r="B412" s="386"/>
      <c r="C412" s="386"/>
      <c r="D412" s="386"/>
      <c r="E412" s="386"/>
      <c r="F412" s="386"/>
      <c r="G412" s="386"/>
      <c r="H412" s="386"/>
      <c r="I412" s="386"/>
      <c r="J412" s="386"/>
      <c r="K412" s="386"/>
      <c r="L412" s="386"/>
      <c r="M412" s="386"/>
      <c r="N412" s="386"/>
      <c r="O412" s="386"/>
      <c r="P412" s="386"/>
      <c r="Q412" s="386"/>
      <c r="R412" s="386"/>
      <c r="S412" s="386"/>
      <c r="T412" s="386"/>
      <c r="U412" s="386"/>
      <c r="V412" s="386"/>
      <c r="W412" s="386"/>
      <c r="X412" s="386"/>
      <c r="Y412" s="386"/>
      <c r="Z412" s="386"/>
    </row>
    <row r="413" spans="1:26" ht="15.75" customHeight="1">
      <c r="A413" s="386"/>
      <c r="B413" s="386"/>
      <c r="C413" s="386"/>
      <c r="D413" s="386"/>
      <c r="E413" s="386"/>
      <c r="F413" s="386"/>
      <c r="G413" s="386"/>
      <c r="H413" s="386"/>
      <c r="I413" s="386"/>
      <c r="J413" s="386"/>
      <c r="K413" s="386"/>
      <c r="L413" s="386"/>
      <c r="M413" s="386"/>
      <c r="N413" s="386"/>
      <c r="O413" s="386"/>
      <c r="P413" s="386"/>
      <c r="Q413" s="386"/>
      <c r="R413" s="386"/>
      <c r="S413" s="386"/>
      <c r="T413" s="386"/>
      <c r="U413" s="386"/>
      <c r="V413" s="386"/>
      <c r="W413" s="386"/>
      <c r="X413" s="386"/>
      <c r="Y413" s="386"/>
      <c r="Z413" s="386"/>
    </row>
    <row r="414" spans="1:26" ht="15.75" customHeight="1">
      <c r="A414" s="386"/>
      <c r="B414" s="386"/>
      <c r="C414" s="386"/>
      <c r="D414" s="386"/>
      <c r="E414" s="386"/>
      <c r="F414" s="386"/>
      <c r="G414" s="386"/>
      <c r="H414" s="386"/>
      <c r="I414" s="386"/>
      <c r="J414" s="386"/>
      <c r="K414" s="386"/>
      <c r="L414" s="386"/>
      <c r="M414" s="386"/>
      <c r="N414" s="386"/>
      <c r="O414" s="386"/>
      <c r="P414" s="386"/>
      <c r="Q414" s="386"/>
      <c r="R414" s="386"/>
      <c r="S414" s="386"/>
      <c r="T414" s="386"/>
      <c r="U414" s="386"/>
      <c r="V414" s="386"/>
      <c r="W414" s="386"/>
      <c r="X414" s="386"/>
      <c r="Y414" s="386"/>
      <c r="Z414" s="386"/>
    </row>
    <row r="415" spans="1:26" ht="15.75" customHeight="1">
      <c r="A415" s="386"/>
      <c r="B415" s="386"/>
      <c r="C415" s="386"/>
      <c r="D415" s="386"/>
      <c r="E415" s="386"/>
      <c r="F415" s="386"/>
      <c r="G415" s="386"/>
      <c r="H415" s="386"/>
      <c r="I415" s="386"/>
      <c r="J415" s="386"/>
      <c r="K415" s="386"/>
      <c r="L415" s="386"/>
      <c r="M415" s="386"/>
      <c r="N415" s="386"/>
      <c r="O415" s="386"/>
      <c r="P415" s="386"/>
      <c r="Q415" s="386"/>
      <c r="R415" s="386"/>
      <c r="S415" s="386"/>
      <c r="T415" s="386"/>
      <c r="U415" s="386"/>
      <c r="V415" s="386"/>
      <c r="W415" s="386"/>
      <c r="X415" s="386"/>
      <c r="Y415" s="386"/>
      <c r="Z415" s="386"/>
    </row>
    <row r="416" spans="1:26" ht="15.75" customHeight="1">
      <c r="A416" s="386"/>
      <c r="B416" s="386"/>
      <c r="C416" s="386"/>
      <c r="D416" s="386"/>
      <c r="E416" s="386"/>
      <c r="F416" s="386"/>
      <c r="G416" s="386"/>
      <c r="H416" s="386"/>
      <c r="I416" s="386"/>
      <c r="J416" s="386"/>
      <c r="K416" s="386"/>
      <c r="L416" s="386"/>
      <c r="M416" s="386"/>
      <c r="N416" s="386"/>
      <c r="O416" s="386"/>
      <c r="P416" s="386"/>
      <c r="Q416" s="386"/>
      <c r="R416" s="386"/>
      <c r="S416" s="386"/>
      <c r="T416" s="386"/>
      <c r="U416" s="386"/>
      <c r="V416" s="386"/>
      <c r="W416" s="386"/>
      <c r="X416" s="386"/>
      <c r="Y416" s="386"/>
      <c r="Z416" s="386"/>
    </row>
    <row r="417" spans="1:26" ht="15.75" customHeight="1">
      <c r="A417" s="386"/>
      <c r="B417" s="386"/>
      <c r="C417" s="386"/>
      <c r="D417" s="386"/>
      <c r="E417" s="386"/>
      <c r="F417" s="386"/>
      <c r="G417" s="386"/>
      <c r="H417" s="386"/>
      <c r="I417" s="386"/>
      <c r="J417" s="386"/>
      <c r="K417" s="386"/>
      <c r="L417" s="386"/>
      <c r="M417" s="386"/>
      <c r="N417" s="386"/>
      <c r="O417" s="386"/>
      <c r="P417" s="386"/>
      <c r="Q417" s="386"/>
      <c r="R417" s="386"/>
      <c r="S417" s="386"/>
      <c r="T417" s="386"/>
      <c r="U417" s="386"/>
      <c r="V417" s="386"/>
      <c r="W417" s="386"/>
      <c r="X417" s="386"/>
      <c r="Y417" s="386"/>
      <c r="Z417" s="386"/>
    </row>
    <row r="418" spans="1:26" ht="15.75" customHeight="1">
      <c r="A418" s="386"/>
      <c r="B418" s="386"/>
      <c r="C418" s="386"/>
      <c r="D418" s="386"/>
      <c r="E418" s="386"/>
      <c r="F418" s="386"/>
      <c r="G418" s="386"/>
      <c r="H418" s="386"/>
      <c r="I418" s="386"/>
      <c r="J418" s="386"/>
      <c r="K418" s="386"/>
      <c r="L418" s="386"/>
      <c r="M418" s="386"/>
      <c r="N418" s="386"/>
      <c r="O418" s="386"/>
      <c r="P418" s="386"/>
      <c r="Q418" s="386"/>
      <c r="R418" s="386"/>
      <c r="S418" s="386"/>
      <c r="T418" s="386"/>
      <c r="U418" s="386"/>
      <c r="V418" s="386"/>
      <c r="W418" s="386"/>
      <c r="X418" s="386"/>
      <c r="Y418" s="386"/>
      <c r="Z418" s="386"/>
    </row>
    <row r="419" spans="1:26" ht="15.75" customHeight="1">
      <c r="A419" s="386"/>
      <c r="B419" s="386"/>
      <c r="C419" s="386"/>
      <c r="D419" s="386"/>
      <c r="E419" s="386"/>
      <c r="F419" s="386"/>
      <c r="G419" s="386"/>
      <c r="H419" s="386"/>
      <c r="I419" s="386"/>
      <c r="J419" s="386"/>
      <c r="K419" s="386"/>
      <c r="L419" s="386"/>
      <c r="M419" s="386"/>
      <c r="N419" s="386"/>
      <c r="O419" s="386"/>
      <c r="P419" s="386"/>
      <c r="Q419" s="386"/>
      <c r="R419" s="386"/>
      <c r="S419" s="386"/>
      <c r="T419" s="386"/>
      <c r="U419" s="386"/>
      <c r="V419" s="386"/>
      <c r="W419" s="386"/>
      <c r="X419" s="386"/>
      <c r="Y419" s="386"/>
      <c r="Z419" s="386"/>
    </row>
    <row r="420" spans="1:26" ht="15.75" customHeight="1">
      <c r="A420" s="386"/>
      <c r="B420" s="386"/>
      <c r="C420" s="386"/>
      <c r="D420" s="386"/>
      <c r="E420" s="386"/>
      <c r="F420" s="386"/>
      <c r="G420" s="386"/>
      <c r="H420" s="386"/>
      <c r="I420" s="386"/>
      <c r="J420" s="386"/>
      <c r="K420" s="386"/>
      <c r="L420" s="386"/>
      <c r="M420" s="386"/>
      <c r="N420" s="386"/>
      <c r="O420" s="386"/>
      <c r="P420" s="386"/>
      <c r="Q420" s="386"/>
      <c r="R420" s="386"/>
      <c r="S420" s="386"/>
      <c r="T420" s="386"/>
      <c r="U420" s="386"/>
      <c r="V420" s="386"/>
      <c r="W420" s="386"/>
      <c r="X420" s="386"/>
      <c r="Y420" s="386"/>
      <c r="Z420" s="386"/>
    </row>
    <row r="421" spans="1:26" ht="15.75" customHeight="1">
      <c r="A421" s="386"/>
      <c r="B421" s="386"/>
      <c r="C421" s="386"/>
      <c r="D421" s="386"/>
      <c r="E421" s="386"/>
      <c r="F421" s="386"/>
      <c r="G421" s="386"/>
      <c r="H421" s="386"/>
      <c r="I421" s="386"/>
      <c r="J421" s="386"/>
      <c r="K421" s="386"/>
      <c r="L421" s="386"/>
      <c r="M421" s="386"/>
      <c r="N421" s="386"/>
      <c r="O421" s="386"/>
      <c r="P421" s="386"/>
      <c r="Q421" s="386"/>
      <c r="R421" s="386"/>
      <c r="S421" s="386"/>
      <c r="T421" s="386"/>
      <c r="U421" s="386"/>
      <c r="V421" s="386"/>
      <c r="W421" s="386"/>
      <c r="X421" s="386"/>
      <c r="Y421" s="386"/>
      <c r="Z421" s="386"/>
    </row>
    <row r="422" spans="1:26" ht="15.75" customHeight="1">
      <c r="A422" s="386"/>
      <c r="B422" s="386"/>
      <c r="C422" s="386"/>
      <c r="D422" s="386"/>
      <c r="E422" s="386"/>
      <c r="F422" s="386"/>
      <c r="G422" s="386"/>
      <c r="H422" s="386"/>
      <c r="I422" s="386"/>
      <c r="J422" s="386"/>
      <c r="K422" s="386"/>
      <c r="L422" s="386"/>
      <c r="M422" s="386"/>
      <c r="N422" s="386"/>
      <c r="O422" s="386"/>
      <c r="P422" s="386"/>
      <c r="Q422" s="386"/>
      <c r="R422" s="386"/>
      <c r="S422" s="386"/>
      <c r="T422" s="386"/>
      <c r="U422" s="386"/>
      <c r="V422" s="386"/>
      <c r="W422" s="386"/>
      <c r="X422" s="386"/>
      <c r="Y422" s="386"/>
      <c r="Z422" s="386"/>
    </row>
    <row r="423" spans="1:26" ht="15.75" customHeight="1">
      <c r="A423" s="386"/>
      <c r="B423" s="386"/>
      <c r="C423" s="386"/>
      <c r="D423" s="386"/>
      <c r="E423" s="386"/>
      <c r="F423" s="386"/>
      <c r="G423" s="386"/>
      <c r="H423" s="386"/>
      <c r="I423" s="386"/>
      <c r="J423" s="386"/>
      <c r="K423" s="386"/>
      <c r="L423" s="386"/>
      <c r="M423" s="386"/>
      <c r="N423" s="386"/>
      <c r="O423" s="386"/>
      <c r="P423" s="386"/>
      <c r="Q423" s="386"/>
      <c r="R423" s="386"/>
      <c r="S423" s="386"/>
      <c r="T423" s="386"/>
      <c r="U423" s="386"/>
      <c r="V423" s="386"/>
      <c r="W423" s="386"/>
      <c r="X423" s="386"/>
      <c r="Y423" s="386"/>
      <c r="Z423" s="386"/>
    </row>
    <row r="424" spans="1:26" ht="15.75" customHeight="1">
      <c r="A424" s="386"/>
      <c r="B424" s="386"/>
      <c r="C424" s="386"/>
      <c r="D424" s="386"/>
      <c r="E424" s="386"/>
      <c r="F424" s="386"/>
      <c r="G424" s="386"/>
      <c r="H424" s="386"/>
      <c r="I424" s="386"/>
      <c r="J424" s="386"/>
      <c r="K424" s="386"/>
      <c r="L424" s="386"/>
      <c r="M424" s="386"/>
      <c r="N424" s="386"/>
      <c r="O424" s="386"/>
      <c r="P424" s="386"/>
      <c r="Q424" s="386"/>
      <c r="R424" s="386"/>
      <c r="S424" s="386"/>
      <c r="T424" s="386"/>
      <c r="U424" s="386"/>
      <c r="V424" s="386"/>
      <c r="W424" s="386"/>
      <c r="X424" s="386"/>
      <c r="Y424" s="386"/>
      <c r="Z424" s="386"/>
    </row>
    <row r="425" spans="1:26" ht="15.75" customHeight="1">
      <c r="A425" s="386"/>
      <c r="B425" s="386"/>
      <c r="C425" s="386"/>
      <c r="D425" s="386"/>
      <c r="E425" s="386"/>
      <c r="F425" s="386"/>
      <c r="G425" s="386"/>
      <c r="H425" s="386"/>
      <c r="I425" s="386"/>
      <c r="J425" s="386"/>
      <c r="K425" s="386"/>
      <c r="L425" s="386"/>
      <c r="M425" s="386"/>
      <c r="N425" s="386"/>
      <c r="O425" s="386"/>
      <c r="P425" s="386"/>
      <c r="Q425" s="386"/>
      <c r="R425" s="386"/>
      <c r="S425" s="386"/>
      <c r="T425" s="386"/>
      <c r="U425" s="386"/>
      <c r="V425" s="386"/>
      <c r="W425" s="386"/>
      <c r="X425" s="386"/>
      <c r="Y425" s="386"/>
      <c r="Z425" s="386"/>
    </row>
    <row r="426" spans="1:26" ht="15.75" customHeight="1">
      <c r="A426" s="386"/>
      <c r="B426" s="386"/>
      <c r="C426" s="386"/>
      <c r="D426" s="386"/>
      <c r="E426" s="386"/>
      <c r="F426" s="386"/>
      <c r="G426" s="386"/>
      <c r="H426" s="386"/>
      <c r="I426" s="386"/>
      <c r="J426" s="386"/>
      <c r="K426" s="386"/>
      <c r="L426" s="386"/>
      <c r="M426" s="386"/>
      <c r="N426" s="386"/>
      <c r="O426" s="386"/>
      <c r="P426" s="386"/>
      <c r="Q426" s="386"/>
      <c r="R426" s="386"/>
      <c r="S426" s="386"/>
      <c r="T426" s="386"/>
      <c r="U426" s="386"/>
      <c r="V426" s="386"/>
      <c r="W426" s="386"/>
      <c r="X426" s="386"/>
      <c r="Y426" s="386"/>
      <c r="Z426" s="386"/>
    </row>
    <row r="427" spans="1:26" ht="15.75" customHeight="1">
      <c r="A427" s="386"/>
      <c r="B427" s="386"/>
      <c r="C427" s="386"/>
      <c r="D427" s="386"/>
      <c r="E427" s="386"/>
      <c r="F427" s="386"/>
      <c r="G427" s="386"/>
      <c r="H427" s="386"/>
      <c r="I427" s="386"/>
      <c r="J427" s="386"/>
      <c r="K427" s="386"/>
      <c r="L427" s="386"/>
      <c r="M427" s="386"/>
      <c r="N427" s="386"/>
      <c r="O427" s="386"/>
      <c r="P427" s="386"/>
      <c r="Q427" s="386"/>
      <c r="R427" s="386"/>
      <c r="S427" s="386"/>
      <c r="T427" s="386"/>
      <c r="U427" s="386"/>
      <c r="V427" s="386"/>
      <c r="W427" s="386"/>
      <c r="X427" s="386"/>
      <c r="Y427" s="386"/>
      <c r="Z427" s="386"/>
    </row>
    <row r="428" spans="1:26" ht="15.75" customHeight="1">
      <c r="A428" s="386"/>
      <c r="B428" s="386"/>
      <c r="C428" s="386"/>
      <c r="D428" s="386"/>
      <c r="E428" s="386"/>
      <c r="F428" s="386"/>
      <c r="G428" s="386"/>
      <c r="H428" s="386"/>
      <c r="I428" s="386"/>
      <c r="J428" s="386"/>
      <c r="K428" s="386"/>
      <c r="L428" s="386"/>
      <c r="M428" s="386"/>
      <c r="N428" s="386"/>
      <c r="O428" s="386"/>
      <c r="P428" s="386"/>
      <c r="Q428" s="386"/>
      <c r="R428" s="386"/>
      <c r="S428" s="386"/>
      <c r="T428" s="386"/>
      <c r="U428" s="386"/>
      <c r="V428" s="386"/>
      <c r="W428" s="386"/>
      <c r="X428" s="386"/>
      <c r="Y428" s="386"/>
      <c r="Z428" s="386"/>
    </row>
    <row r="429" spans="1:26" ht="15.75" customHeight="1">
      <c r="A429" s="386"/>
      <c r="B429" s="386"/>
      <c r="C429" s="386"/>
      <c r="D429" s="386"/>
      <c r="E429" s="386"/>
      <c r="F429" s="386"/>
      <c r="G429" s="386"/>
      <c r="H429" s="386"/>
      <c r="I429" s="386"/>
      <c r="J429" s="386"/>
      <c r="K429" s="386"/>
      <c r="L429" s="386"/>
      <c r="M429" s="386"/>
      <c r="N429" s="386"/>
      <c r="O429" s="386"/>
      <c r="P429" s="386"/>
      <c r="Q429" s="386"/>
      <c r="R429" s="386"/>
      <c r="S429" s="386"/>
      <c r="T429" s="386"/>
      <c r="U429" s="386"/>
      <c r="V429" s="386"/>
      <c r="W429" s="386"/>
      <c r="X429" s="386"/>
      <c r="Y429" s="386"/>
      <c r="Z429" s="386"/>
    </row>
    <row r="430" spans="1:26" ht="15.75" customHeight="1">
      <c r="A430" s="386"/>
      <c r="B430" s="386"/>
      <c r="C430" s="386"/>
      <c r="D430" s="386"/>
      <c r="E430" s="386"/>
      <c r="F430" s="386"/>
      <c r="G430" s="386"/>
      <c r="H430" s="386"/>
      <c r="I430" s="386"/>
      <c r="J430" s="386"/>
      <c r="K430" s="386"/>
      <c r="L430" s="386"/>
      <c r="M430" s="386"/>
      <c r="N430" s="386"/>
      <c r="O430" s="386"/>
      <c r="P430" s="386"/>
      <c r="Q430" s="386"/>
      <c r="R430" s="386"/>
      <c r="S430" s="386"/>
      <c r="T430" s="386"/>
      <c r="U430" s="386"/>
      <c r="V430" s="386"/>
      <c r="W430" s="386"/>
      <c r="X430" s="386"/>
      <c r="Y430" s="386"/>
      <c r="Z430" s="386"/>
    </row>
    <row r="431" spans="1:26" ht="15.75" customHeight="1">
      <c r="A431" s="386"/>
      <c r="B431" s="386"/>
      <c r="C431" s="386"/>
      <c r="D431" s="386"/>
      <c r="E431" s="386"/>
      <c r="F431" s="386"/>
      <c r="G431" s="386"/>
      <c r="H431" s="386"/>
      <c r="I431" s="386"/>
      <c r="J431" s="386"/>
      <c r="K431" s="386"/>
      <c r="L431" s="386"/>
      <c r="M431" s="386"/>
      <c r="N431" s="386"/>
      <c r="O431" s="386"/>
      <c r="P431" s="386"/>
      <c r="Q431" s="386"/>
      <c r="R431" s="386"/>
      <c r="S431" s="386"/>
      <c r="T431" s="386"/>
      <c r="U431" s="386"/>
      <c r="V431" s="386"/>
      <c r="W431" s="386"/>
      <c r="X431" s="386"/>
      <c r="Y431" s="386"/>
      <c r="Z431" s="386"/>
    </row>
    <row r="432" spans="1:26" ht="15.75" customHeight="1">
      <c r="A432" s="386"/>
      <c r="B432" s="386"/>
      <c r="C432" s="386"/>
      <c r="D432" s="386"/>
      <c r="E432" s="386"/>
      <c r="F432" s="386"/>
      <c r="G432" s="386"/>
      <c r="H432" s="386"/>
      <c r="I432" s="386"/>
      <c r="J432" s="386"/>
      <c r="K432" s="386"/>
      <c r="L432" s="386"/>
      <c r="M432" s="386"/>
      <c r="N432" s="386"/>
      <c r="O432" s="386"/>
      <c r="P432" s="386"/>
      <c r="Q432" s="386"/>
      <c r="R432" s="386"/>
      <c r="S432" s="386"/>
      <c r="T432" s="386"/>
      <c r="U432" s="386"/>
      <c r="V432" s="386"/>
      <c r="W432" s="386"/>
      <c r="X432" s="386"/>
      <c r="Y432" s="386"/>
      <c r="Z432" s="386"/>
    </row>
    <row r="433" spans="1:26" ht="15.75" customHeight="1">
      <c r="A433" s="386"/>
      <c r="B433" s="386"/>
      <c r="C433" s="386"/>
      <c r="D433" s="386"/>
      <c r="E433" s="386"/>
      <c r="F433" s="386"/>
      <c r="G433" s="386"/>
      <c r="H433" s="386"/>
      <c r="I433" s="386"/>
      <c r="J433" s="386"/>
      <c r="K433" s="386"/>
      <c r="L433" s="386"/>
      <c r="M433" s="386"/>
      <c r="N433" s="386"/>
      <c r="O433" s="386"/>
      <c r="P433" s="386"/>
      <c r="Q433" s="386"/>
      <c r="R433" s="386"/>
      <c r="S433" s="386"/>
      <c r="T433" s="386"/>
      <c r="U433" s="386"/>
      <c r="V433" s="386"/>
      <c r="W433" s="386"/>
      <c r="X433" s="386"/>
      <c r="Y433" s="386"/>
      <c r="Z433" s="386"/>
    </row>
    <row r="434" spans="1:26" ht="15.75" customHeight="1">
      <c r="A434" s="386"/>
      <c r="B434" s="386"/>
      <c r="C434" s="386"/>
      <c r="D434" s="386"/>
      <c r="E434" s="386"/>
      <c r="F434" s="386"/>
      <c r="G434" s="386"/>
      <c r="H434" s="386"/>
      <c r="I434" s="386"/>
      <c r="J434" s="386"/>
      <c r="K434" s="386"/>
      <c r="L434" s="386"/>
      <c r="M434" s="386"/>
      <c r="N434" s="386"/>
      <c r="O434" s="386"/>
      <c r="P434" s="386"/>
      <c r="Q434" s="386"/>
      <c r="R434" s="386"/>
      <c r="S434" s="386"/>
      <c r="T434" s="386"/>
      <c r="U434" s="386"/>
      <c r="V434" s="386"/>
      <c r="W434" s="386"/>
      <c r="X434" s="386"/>
      <c r="Y434" s="386"/>
      <c r="Z434" s="386"/>
    </row>
    <row r="435" spans="1:26" ht="15.75" customHeight="1">
      <c r="A435" s="386"/>
      <c r="B435" s="386"/>
      <c r="C435" s="386"/>
      <c r="D435" s="386"/>
      <c r="E435" s="386"/>
      <c r="F435" s="386"/>
      <c r="G435" s="386"/>
      <c r="H435" s="386"/>
      <c r="I435" s="386"/>
      <c r="J435" s="386"/>
      <c r="K435" s="386"/>
      <c r="L435" s="386"/>
      <c r="M435" s="386"/>
      <c r="N435" s="386"/>
      <c r="O435" s="386"/>
      <c r="P435" s="386"/>
      <c r="Q435" s="386"/>
      <c r="R435" s="386"/>
      <c r="S435" s="386"/>
      <c r="T435" s="386"/>
      <c r="U435" s="386"/>
      <c r="V435" s="386"/>
      <c r="W435" s="386"/>
      <c r="X435" s="386"/>
      <c r="Y435" s="386"/>
      <c r="Z435" s="386"/>
    </row>
    <row r="436" spans="1:26" ht="15.75" customHeight="1">
      <c r="A436" s="386"/>
      <c r="B436" s="386"/>
      <c r="C436" s="386"/>
      <c r="D436" s="386"/>
      <c r="E436" s="386"/>
      <c r="F436" s="386"/>
      <c r="G436" s="386"/>
      <c r="H436" s="386"/>
      <c r="I436" s="386"/>
      <c r="J436" s="386"/>
      <c r="K436" s="386"/>
      <c r="L436" s="386"/>
      <c r="M436" s="386"/>
      <c r="N436" s="386"/>
      <c r="O436" s="386"/>
      <c r="P436" s="386"/>
      <c r="Q436" s="386"/>
      <c r="R436" s="386"/>
      <c r="S436" s="386"/>
      <c r="T436" s="386"/>
      <c r="U436" s="386"/>
      <c r="V436" s="386"/>
      <c r="W436" s="386"/>
      <c r="X436" s="386"/>
      <c r="Y436" s="386"/>
      <c r="Z436" s="386"/>
    </row>
    <row r="437" spans="1:26" ht="15.75" customHeight="1">
      <c r="A437" s="386"/>
      <c r="B437" s="386"/>
      <c r="C437" s="386"/>
      <c r="D437" s="386"/>
      <c r="E437" s="386"/>
      <c r="F437" s="386"/>
      <c r="G437" s="386"/>
      <c r="H437" s="386"/>
      <c r="I437" s="386"/>
      <c r="J437" s="386"/>
      <c r="K437" s="386"/>
      <c r="L437" s="386"/>
      <c r="M437" s="386"/>
      <c r="N437" s="386"/>
      <c r="O437" s="386"/>
      <c r="P437" s="386"/>
      <c r="Q437" s="386"/>
      <c r="R437" s="386"/>
      <c r="S437" s="386"/>
      <c r="T437" s="386"/>
      <c r="U437" s="386"/>
      <c r="V437" s="386"/>
      <c r="W437" s="386"/>
      <c r="X437" s="386"/>
      <c r="Y437" s="386"/>
      <c r="Z437" s="386"/>
    </row>
    <row r="438" spans="1:26" ht="15.75" customHeight="1">
      <c r="A438" s="386"/>
      <c r="B438" s="386"/>
      <c r="C438" s="386"/>
      <c r="D438" s="386"/>
      <c r="E438" s="386"/>
      <c r="F438" s="386"/>
      <c r="G438" s="386"/>
      <c r="H438" s="386"/>
      <c r="I438" s="386"/>
      <c r="J438" s="386"/>
      <c r="K438" s="386"/>
      <c r="L438" s="386"/>
      <c r="M438" s="386"/>
      <c r="N438" s="386"/>
      <c r="O438" s="386"/>
      <c r="P438" s="386"/>
      <c r="Q438" s="386"/>
      <c r="R438" s="386"/>
      <c r="S438" s="386"/>
      <c r="T438" s="386"/>
      <c r="U438" s="386"/>
      <c r="V438" s="386"/>
      <c r="W438" s="386"/>
      <c r="X438" s="386"/>
      <c r="Y438" s="386"/>
      <c r="Z438" s="386"/>
    </row>
    <row r="439" spans="1:26" ht="15.75" customHeight="1">
      <c r="A439" s="386"/>
      <c r="B439" s="386"/>
      <c r="C439" s="386"/>
      <c r="D439" s="386"/>
      <c r="E439" s="386"/>
      <c r="F439" s="386"/>
      <c r="G439" s="386"/>
      <c r="H439" s="386"/>
      <c r="I439" s="386"/>
      <c r="J439" s="386"/>
      <c r="K439" s="386"/>
      <c r="L439" s="386"/>
      <c r="M439" s="386"/>
      <c r="N439" s="386"/>
      <c r="O439" s="386"/>
      <c r="P439" s="386"/>
      <c r="Q439" s="386"/>
      <c r="R439" s="386"/>
      <c r="S439" s="386"/>
      <c r="T439" s="386"/>
      <c r="U439" s="386"/>
      <c r="V439" s="386"/>
      <c r="W439" s="386"/>
      <c r="X439" s="386"/>
      <c r="Y439" s="386"/>
      <c r="Z439" s="386"/>
    </row>
    <row r="440" spans="1:26" ht="15.75" customHeight="1">
      <c r="A440" s="386"/>
      <c r="B440" s="386"/>
      <c r="C440" s="386"/>
      <c r="D440" s="386"/>
      <c r="E440" s="386"/>
      <c r="F440" s="386"/>
      <c r="G440" s="386"/>
      <c r="H440" s="386"/>
      <c r="I440" s="386"/>
      <c r="J440" s="386"/>
      <c r="K440" s="386"/>
      <c r="L440" s="386"/>
      <c r="M440" s="386"/>
      <c r="N440" s="386"/>
      <c r="O440" s="386"/>
      <c r="P440" s="386"/>
      <c r="Q440" s="386"/>
      <c r="R440" s="386"/>
      <c r="S440" s="386"/>
      <c r="T440" s="386"/>
      <c r="U440" s="386"/>
      <c r="V440" s="386"/>
      <c r="W440" s="386"/>
      <c r="X440" s="386"/>
      <c r="Y440" s="386"/>
      <c r="Z440" s="386"/>
    </row>
    <row r="441" spans="1:26" ht="15.75" customHeight="1">
      <c r="A441" s="386"/>
      <c r="B441" s="386"/>
      <c r="C441" s="386"/>
      <c r="D441" s="386"/>
      <c r="E441" s="386"/>
      <c r="F441" s="386"/>
      <c r="G441" s="386"/>
      <c r="H441" s="386"/>
      <c r="I441" s="386"/>
      <c r="J441" s="386"/>
      <c r="K441" s="386"/>
      <c r="L441" s="386"/>
      <c r="M441" s="386"/>
      <c r="N441" s="386"/>
      <c r="O441" s="386"/>
      <c r="P441" s="386"/>
      <c r="Q441" s="386"/>
      <c r="R441" s="386"/>
      <c r="S441" s="386"/>
      <c r="T441" s="386"/>
      <c r="U441" s="386"/>
      <c r="V441" s="386"/>
      <c r="W441" s="386"/>
      <c r="X441" s="386"/>
      <c r="Y441" s="386"/>
      <c r="Z441" s="386"/>
    </row>
    <row r="442" spans="1:26" ht="15.75" customHeight="1">
      <c r="A442" s="386"/>
      <c r="B442" s="386"/>
      <c r="C442" s="386"/>
      <c r="D442" s="386"/>
      <c r="E442" s="386"/>
      <c r="F442" s="386"/>
      <c r="G442" s="386"/>
      <c r="H442" s="386"/>
      <c r="I442" s="386"/>
      <c r="J442" s="386"/>
      <c r="K442" s="386"/>
      <c r="L442" s="386"/>
      <c r="M442" s="386"/>
      <c r="N442" s="386"/>
      <c r="O442" s="386"/>
      <c r="P442" s="386"/>
      <c r="Q442" s="386"/>
      <c r="R442" s="386"/>
      <c r="S442" s="386"/>
      <c r="T442" s="386"/>
      <c r="U442" s="386"/>
      <c r="V442" s="386"/>
      <c r="W442" s="386"/>
      <c r="X442" s="386"/>
      <c r="Y442" s="386"/>
      <c r="Z442" s="386"/>
    </row>
    <row r="443" spans="1:26" ht="15.75" customHeight="1">
      <c r="A443" s="386"/>
      <c r="B443" s="386"/>
      <c r="C443" s="386"/>
      <c r="D443" s="386"/>
      <c r="E443" s="386"/>
      <c r="F443" s="386"/>
      <c r="G443" s="386"/>
      <c r="H443" s="386"/>
      <c r="I443" s="386"/>
      <c r="J443" s="386"/>
      <c r="K443" s="386"/>
      <c r="L443" s="386"/>
      <c r="M443" s="386"/>
      <c r="N443" s="386"/>
      <c r="O443" s="386"/>
      <c r="P443" s="386"/>
      <c r="Q443" s="386"/>
      <c r="R443" s="386"/>
      <c r="S443" s="386"/>
      <c r="T443" s="386"/>
      <c r="U443" s="386"/>
      <c r="V443" s="386"/>
      <c r="W443" s="386"/>
      <c r="X443" s="386"/>
      <c r="Y443" s="386"/>
      <c r="Z443" s="386"/>
    </row>
    <row r="444" spans="1:26" ht="15.75" customHeight="1">
      <c r="A444" s="386"/>
      <c r="B444" s="386"/>
      <c r="C444" s="386"/>
      <c r="D444" s="386"/>
      <c r="E444" s="386"/>
      <c r="F444" s="386"/>
      <c r="G444" s="386"/>
      <c r="H444" s="386"/>
      <c r="I444" s="386"/>
      <c r="J444" s="386"/>
      <c r="K444" s="386"/>
      <c r="L444" s="386"/>
      <c r="M444" s="386"/>
      <c r="N444" s="386"/>
      <c r="O444" s="386"/>
      <c r="P444" s="386"/>
      <c r="Q444" s="386"/>
      <c r="R444" s="386"/>
      <c r="S444" s="386"/>
      <c r="T444" s="386"/>
      <c r="U444" s="386"/>
      <c r="V444" s="386"/>
      <c r="W444" s="386"/>
      <c r="X444" s="386"/>
      <c r="Y444" s="386"/>
      <c r="Z444" s="386"/>
    </row>
    <row r="445" spans="1:26" ht="15.75" customHeight="1">
      <c r="A445" s="386"/>
      <c r="B445" s="386"/>
      <c r="C445" s="386"/>
      <c r="D445" s="386"/>
      <c r="E445" s="386"/>
      <c r="F445" s="386"/>
      <c r="G445" s="386"/>
      <c r="H445" s="386"/>
      <c r="I445" s="386"/>
      <c r="J445" s="386"/>
      <c r="K445" s="386"/>
      <c r="L445" s="386"/>
      <c r="M445" s="386"/>
      <c r="N445" s="386"/>
      <c r="O445" s="386"/>
      <c r="P445" s="386"/>
      <c r="Q445" s="386"/>
      <c r="R445" s="386"/>
      <c r="S445" s="386"/>
      <c r="T445" s="386"/>
      <c r="U445" s="386"/>
      <c r="V445" s="386"/>
      <c r="W445" s="386"/>
      <c r="X445" s="386"/>
      <c r="Y445" s="386"/>
      <c r="Z445" s="386"/>
    </row>
    <row r="446" spans="1:26" ht="15.75" customHeight="1">
      <c r="A446" s="386"/>
      <c r="B446" s="386"/>
      <c r="C446" s="386"/>
      <c r="D446" s="386"/>
      <c r="E446" s="386"/>
      <c r="F446" s="386"/>
      <c r="G446" s="386"/>
      <c r="H446" s="386"/>
      <c r="I446" s="386"/>
      <c r="J446" s="386"/>
      <c r="K446" s="386"/>
      <c r="L446" s="386"/>
      <c r="M446" s="386"/>
      <c r="N446" s="386"/>
      <c r="O446" s="386"/>
      <c r="P446" s="386"/>
      <c r="Q446" s="386"/>
      <c r="R446" s="386"/>
      <c r="S446" s="386"/>
      <c r="T446" s="386"/>
      <c r="U446" s="386"/>
      <c r="V446" s="386"/>
      <c r="W446" s="386"/>
      <c r="X446" s="386"/>
      <c r="Y446" s="386"/>
      <c r="Z446" s="386"/>
    </row>
    <row r="447" spans="1:26" ht="15.75" customHeight="1">
      <c r="A447" s="386"/>
      <c r="B447" s="386"/>
      <c r="C447" s="386"/>
      <c r="D447" s="386"/>
      <c r="E447" s="386"/>
      <c r="F447" s="386"/>
      <c r="G447" s="386"/>
      <c r="H447" s="386"/>
      <c r="I447" s="386"/>
      <c r="J447" s="386"/>
      <c r="K447" s="386"/>
      <c r="L447" s="386"/>
      <c r="M447" s="386"/>
      <c r="N447" s="386"/>
      <c r="O447" s="386"/>
      <c r="P447" s="386"/>
      <c r="Q447" s="386"/>
      <c r="R447" s="386"/>
      <c r="S447" s="386"/>
      <c r="T447" s="386"/>
      <c r="U447" s="386"/>
      <c r="V447" s="386"/>
      <c r="W447" s="386"/>
      <c r="X447" s="386"/>
      <c r="Y447" s="386"/>
      <c r="Z447" s="386"/>
    </row>
    <row r="448" spans="1:26" ht="15.75" customHeight="1">
      <c r="A448" s="386"/>
      <c r="B448" s="386"/>
      <c r="C448" s="386"/>
      <c r="D448" s="386"/>
      <c r="E448" s="386"/>
      <c r="F448" s="386"/>
      <c r="G448" s="386"/>
      <c r="H448" s="386"/>
      <c r="I448" s="386"/>
      <c r="J448" s="386"/>
      <c r="K448" s="386"/>
      <c r="L448" s="386"/>
      <c r="M448" s="386"/>
      <c r="N448" s="386"/>
      <c r="O448" s="386"/>
      <c r="P448" s="386"/>
      <c r="Q448" s="386"/>
      <c r="R448" s="386"/>
      <c r="S448" s="386"/>
      <c r="T448" s="386"/>
      <c r="U448" s="386"/>
      <c r="V448" s="386"/>
      <c r="W448" s="386"/>
      <c r="X448" s="386"/>
      <c r="Y448" s="386"/>
      <c r="Z448" s="386"/>
    </row>
    <row r="449" spans="1:26" ht="15.75" customHeight="1">
      <c r="A449" s="386"/>
      <c r="B449" s="386"/>
      <c r="C449" s="386"/>
      <c r="D449" s="386"/>
      <c r="E449" s="386"/>
      <c r="F449" s="386"/>
      <c r="G449" s="386"/>
      <c r="H449" s="386"/>
      <c r="I449" s="386"/>
      <c r="J449" s="386"/>
      <c r="K449" s="386"/>
      <c r="L449" s="386"/>
      <c r="M449" s="386"/>
      <c r="N449" s="386"/>
      <c r="O449" s="386"/>
      <c r="P449" s="386"/>
      <c r="Q449" s="386"/>
      <c r="R449" s="386"/>
      <c r="S449" s="386"/>
      <c r="T449" s="386"/>
      <c r="U449" s="386"/>
      <c r="V449" s="386"/>
      <c r="W449" s="386"/>
      <c r="X449" s="386"/>
      <c r="Y449" s="386"/>
      <c r="Z449" s="386"/>
    </row>
    <row r="450" spans="1:26" ht="15.75" customHeight="1">
      <c r="A450" s="386"/>
      <c r="B450" s="386"/>
      <c r="C450" s="386"/>
      <c r="D450" s="386"/>
      <c r="E450" s="386"/>
      <c r="F450" s="386"/>
      <c r="G450" s="386"/>
      <c r="H450" s="386"/>
      <c r="I450" s="386"/>
      <c r="J450" s="386"/>
      <c r="K450" s="386"/>
      <c r="L450" s="386"/>
      <c r="M450" s="386"/>
      <c r="N450" s="386"/>
      <c r="O450" s="386"/>
      <c r="P450" s="386"/>
      <c r="Q450" s="386"/>
      <c r="R450" s="386"/>
      <c r="S450" s="386"/>
      <c r="T450" s="386"/>
      <c r="U450" s="386"/>
      <c r="V450" s="386"/>
      <c r="W450" s="386"/>
      <c r="X450" s="386"/>
      <c r="Y450" s="386"/>
      <c r="Z450" s="386"/>
    </row>
    <row r="451" spans="1:26" ht="15.75" customHeight="1">
      <c r="A451" s="386"/>
      <c r="B451" s="386"/>
      <c r="C451" s="386"/>
      <c r="D451" s="386"/>
      <c r="E451" s="386"/>
      <c r="F451" s="386"/>
      <c r="G451" s="386"/>
      <c r="H451" s="386"/>
      <c r="I451" s="386"/>
      <c r="J451" s="386"/>
      <c r="K451" s="386"/>
      <c r="L451" s="386"/>
      <c r="M451" s="386"/>
      <c r="N451" s="386"/>
      <c r="O451" s="386"/>
      <c r="P451" s="386"/>
      <c r="Q451" s="386"/>
      <c r="R451" s="386"/>
      <c r="S451" s="386"/>
      <c r="T451" s="386"/>
      <c r="U451" s="386"/>
      <c r="V451" s="386"/>
      <c r="W451" s="386"/>
      <c r="X451" s="386"/>
      <c r="Y451" s="386"/>
      <c r="Z451" s="386"/>
    </row>
    <row r="452" spans="1:26" ht="15.75" customHeight="1">
      <c r="A452" s="386"/>
      <c r="B452" s="386"/>
      <c r="C452" s="386"/>
      <c r="D452" s="386"/>
      <c r="E452" s="386"/>
      <c r="F452" s="386"/>
      <c r="G452" s="386"/>
      <c r="H452" s="386"/>
      <c r="I452" s="386"/>
      <c r="J452" s="386"/>
      <c r="K452" s="386"/>
      <c r="L452" s="386"/>
      <c r="M452" s="386"/>
      <c r="N452" s="386"/>
      <c r="O452" s="386"/>
      <c r="P452" s="386"/>
      <c r="Q452" s="386"/>
      <c r="R452" s="386"/>
      <c r="S452" s="386"/>
      <c r="T452" s="386"/>
      <c r="U452" s="386"/>
      <c r="V452" s="386"/>
      <c r="W452" s="386"/>
      <c r="X452" s="386"/>
      <c r="Y452" s="386"/>
      <c r="Z452" s="386"/>
    </row>
    <row r="453" spans="1:26" ht="15.75" customHeight="1">
      <c r="A453" s="386"/>
      <c r="B453" s="386"/>
      <c r="C453" s="386"/>
      <c r="D453" s="386"/>
      <c r="E453" s="386"/>
      <c r="F453" s="386"/>
      <c r="G453" s="386"/>
      <c r="H453" s="386"/>
      <c r="I453" s="386"/>
      <c r="J453" s="386"/>
      <c r="K453" s="386"/>
      <c r="L453" s="386"/>
      <c r="M453" s="386"/>
      <c r="N453" s="386"/>
      <c r="O453" s="386"/>
      <c r="P453" s="386"/>
      <c r="Q453" s="386"/>
      <c r="R453" s="386"/>
      <c r="S453" s="386"/>
      <c r="T453" s="386"/>
      <c r="U453" s="386"/>
      <c r="V453" s="386"/>
      <c r="W453" s="386"/>
      <c r="X453" s="386"/>
      <c r="Y453" s="386"/>
      <c r="Z453" s="386"/>
    </row>
    <row r="454" spans="1:26" ht="15.75" customHeight="1">
      <c r="A454" s="386"/>
      <c r="B454" s="386"/>
      <c r="C454" s="386"/>
      <c r="D454" s="386"/>
      <c r="E454" s="386"/>
      <c r="F454" s="386"/>
      <c r="G454" s="386"/>
      <c r="H454" s="386"/>
      <c r="I454" s="386"/>
      <c r="J454" s="386"/>
      <c r="K454" s="386"/>
      <c r="L454" s="386"/>
      <c r="M454" s="386"/>
      <c r="N454" s="386"/>
      <c r="O454" s="386"/>
      <c r="P454" s="386"/>
      <c r="Q454" s="386"/>
      <c r="R454" s="386"/>
      <c r="S454" s="386"/>
      <c r="T454" s="386"/>
      <c r="U454" s="386"/>
      <c r="V454" s="386"/>
      <c r="W454" s="386"/>
      <c r="X454" s="386"/>
      <c r="Y454" s="386"/>
      <c r="Z454" s="386"/>
    </row>
    <row r="455" spans="1:26" ht="15.75" customHeight="1">
      <c r="A455" s="386"/>
      <c r="B455" s="386"/>
      <c r="C455" s="386"/>
      <c r="D455" s="386"/>
      <c r="E455" s="386"/>
      <c r="F455" s="386"/>
      <c r="G455" s="386"/>
      <c r="H455" s="386"/>
      <c r="I455" s="386"/>
      <c r="J455" s="386"/>
      <c r="K455" s="386"/>
      <c r="L455" s="386"/>
      <c r="M455" s="386"/>
      <c r="N455" s="386"/>
      <c r="O455" s="386"/>
      <c r="P455" s="386"/>
      <c r="Q455" s="386"/>
      <c r="R455" s="386"/>
      <c r="S455" s="386"/>
      <c r="T455" s="386"/>
      <c r="U455" s="386"/>
      <c r="V455" s="386"/>
      <c r="W455" s="386"/>
      <c r="X455" s="386"/>
      <c r="Y455" s="386"/>
      <c r="Z455" s="386"/>
    </row>
    <row r="456" spans="1:26" ht="15.75" customHeight="1">
      <c r="A456" s="386"/>
      <c r="B456" s="386"/>
      <c r="C456" s="386"/>
      <c r="D456" s="386"/>
      <c r="E456" s="386"/>
      <c r="F456" s="386"/>
      <c r="G456" s="386"/>
      <c r="H456" s="386"/>
      <c r="I456" s="386"/>
      <c r="J456" s="386"/>
      <c r="K456" s="386"/>
      <c r="L456" s="386"/>
      <c r="M456" s="386"/>
      <c r="N456" s="386"/>
      <c r="O456" s="386"/>
      <c r="P456" s="386"/>
      <c r="Q456" s="386"/>
      <c r="R456" s="386"/>
      <c r="S456" s="386"/>
      <c r="T456" s="386"/>
      <c r="U456" s="386"/>
      <c r="V456" s="386"/>
      <c r="W456" s="386"/>
      <c r="X456" s="386"/>
      <c r="Y456" s="386"/>
      <c r="Z456" s="386"/>
    </row>
    <row r="457" spans="1:26" ht="15.75" customHeight="1">
      <c r="A457" s="386"/>
      <c r="B457" s="386"/>
      <c r="C457" s="386"/>
      <c r="D457" s="386"/>
      <c r="E457" s="386"/>
      <c r="F457" s="386"/>
      <c r="G457" s="386"/>
      <c r="H457" s="386"/>
      <c r="I457" s="386"/>
      <c r="J457" s="386"/>
      <c r="K457" s="386"/>
      <c r="L457" s="386"/>
      <c r="M457" s="386"/>
      <c r="N457" s="386"/>
      <c r="O457" s="386"/>
      <c r="P457" s="386"/>
      <c r="Q457" s="386"/>
      <c r="R457" s="386"/>
      <c r="S457" s="386"/>
      <c r="T457" s="386"/>
      <c r="U457" s="386"/>
      <c r="V457" s="386"/>
      <c r="W457" s="386"/>
      <c r="X457" s="386"/>
      <c r="Y457" s="386"/>
      <c r="Z457" s="386"/>
    </row>
    <row r="458" spans="1:26" ht="15.75" customHeight="1">
      <c r="A458" s="386"/>
      <c r="B458" s="386"/>
      <c r="C458" s="386"/>
      <c r="D458" s="386"/>
      <c r="E458" s="386"/>
      <c r="F458" s="386"/>
      <c r="G458" s="386"/>
      <c r="H458" s="386"/>
      <c r="I458" s="386"/>
      <c r="J458" s="386"/>
      <c r="K458" s="386"/>
      <c r="L458" s="386"/>
      <c r="M458" s="386"/>
      <c r="N458" s="386"/>
      <c r="O458" s="386"/>
      <c r="P458" s="386"/>
      <c r="Q458" s="386"/>
      <c r="R458" s="386"/>
      <c r="S458" s="386"/>
      <c r="T458" s="386"/>
      <c r="U458" s="386"/>
      <c r="V458" s="386"/>
      <c r="W458" s="386"/>
      <c r="X458" s="386"/>
      <c r="Y458" s="386"/>
      <c r="Z458" s="386"/>
    </row>
    <row r="459" spans="1:26" ht="15.75" customHeight="1">
      <c r="A459" s="386"/>
      <c r="B459" s="386"/>
      <c r="C459" s="386"/>
      <c r="D459" s="386"/>
      <c r="E459" s="386"/>
      <c r="F459" s="386"/>
      <c r="G459" s="386"/>
      <c r="H459" s="386"/>
      <c r="I459" s="386"/>
      <c r="J459" s="386"/>
      <c r="K459" s="386"/>
      <c r="L459" s="386"/>
      <c r="M459" s="386"/>
      <c r="N459" s="386"/>
      <c r="O459" s="386"/>
      <c r="P459" s="386"/>
      <c r="Q459" s="386"/>
      <c r="R459" s="386"/>
      <c r="S459" s="386"/>
      <c r="T459" s="386"/>
      <c r="U459" s="386"/>
      <c r="V459" s="386"/>
      <c r="W459" s="386"/>
      <c r="X459" s="386"/>
      <c r="Y459" s="386"/>
      <c r="Z459" s="386"/>
    </row>
    <row r="460" spans="1:26" ht="15.75" customHeight="1">
      <c r="A460" s="386"/>
      <c r="B460" s="386"/>
      <c r="C460" s="386"/>
      <c r="D460" s="386"/>
      <c r="E460" s="386"/>
      <c r="F460" s="386"/>
      <c r="G460" s="386"/>
      <c r="H460" s="386"/>
      <c r="I460" s="386"/>
      <c r="J460" s="386"/>
      <c r="K460" s="386"/>
      <c r="L460" s="386"/>
      <c r="M460" s="386"/>
      <c r="N460" s="386"/>
      <c r="O460" s="386"/>
      <c r="P460" s="386"/>
      <c r="Q460" s="386"/>
      <c r="R460" s="386"/>
      <c r="S460" s="386"/>
      <c r="T460" s="386"/>
      <c r="U460" s="386"/>
      <c r="V460" s="386"/>
      <c r="W460" s="386"/>
      <c r="X460" s="386"/>
      <c r="Y460" s="386"/>
      <c r="Z460" s="386"/>
    </row>
    <row r="461" spans="1:26" ht="15.75" customHeight="1">
      <c r="A461" s="386"/>
      <c r="B461" s="386"/>
      <c r="C461" s="386"/>
      <c r="D461" s="386"/>
      <c r="E461" s="386"/>
      <c r="F461" s="386"/>
      <c r="G461" s="386"/>
      <c r="H461" s="386"/>
      <c r="I461" s="386"/>
      <c r="J461" s="386"/>
      <c r="K461" s="386"/>
      <c r="L461" s="386"/>
      <c r="M461" s="386"/>
      <c r="N461" s="386"/>
      <c r="O461" s="386"/>
      <c r="P461" s="386"/>
      <c r="Q461" s="386"/>
      <c r="R461" s="386"/>
      <c r="S461" s="386"/>
      <c r="T461" s="386"/>
      <c r="U461" s="386"/>
      <c r="V461" s="386"/>
      <c r="W461" s="386"/>
      <c r="X461" s="386"/>
      <c r="Y461" s="386"/>
      <c r="Z461" s="386"/>
    </row>
    <row r="462" spans="1:26" ht="15.75" customHeight="1">
      <c r="A462" s="386"/>
      <c r="B462" s="386"/>
      <c r="C462" s="386"/>
      <c r="D462" s="386"/>
      <c r="E462" s="386"/>
      <c r="F462" s="386"/>
      <c r="G462" s="386"/>
      <c r="H462" s="386"/>
      <c r="I462" s="386"/>
      <c r="J462" s="386"/>
      <c r="K462" s="386"/>
      <c r="L462" s="386"/>
      <c r="M462" s="386"/>
      <c r="N462" s="386"/>
      <c r="O462" s="386"/>
      <c r="P462" s="386"/>
      <c r="Q462" s="386"/>
      <c r="R462" s="386"/>
      <c r="S462" s="386"/>
      <c r="T462" s="386"/>
      <c r="U462" s="386"/>
      <c r="V462" s="386"/>
      <c r="W462" s="386"/>
      <c r="X462" s="386"/>
      <c r="Y462" s="386"/>
      <c r="Z462" s="386"/>
    </row>
    <row r="463" spans="1:26" ht="15.75" customHeight="1">
      <c r="A463" s="386"/>
      <c r="B463" s="386"/>
      <c r="C463" s="386"/>
      <c r="D463" s="386"/>
      <c r="E463" s="386"/>
      <c r="F463" s="386"/>
      <c r="G463" s="386"/>
      <c r="H463" s="386"/>
      <c r="I463" s="386"/>
      <c r="J463" s="386"/>
      <c r="K463" s="386"/>
      <c r="L463" s="386"/>
      <c r="M463" s="386"/>
      <c r="N463" s="386"/>
      <c r="O463" s="386"/>
      <c r="P463" s="386"/>
      <c r="Q463" s="386"/>
      <c r="R463" s="386"/>
      <c r="S463" s="386"/>
      <c r="T463" s="386"/>
      <c r="U463" s="386"/>
      <c r="V463" s="386"/>
      <c r="W463" s="386"/>
      <c r="X463" s="386"/>
      <c r="Y463" s="386"/>
      <c r="Z463" s="386"/>
    </row>
    <row r="464" spans="1:26" ht="15.75" customHeight="1">
      <c r="A464" s="386"/>
      <c r="B464" s="386"/>
      <c r="C464" s="386"/>
      <c r="D464" s="386"/>
      <c r="E464" s="386"/>
      <c r="F464" s="386"/>
      <c r="G464" s="386"/>
      <c r="H464" s="386"/>
      <c r="I464" s="386"/>
      <c r="J464" s="386"/>
      <c r="K464" s="386"/>
      <c r="L464" s="386"/>
      <c r="M464" s="386"/>
      <c r="N464" s="386"/>
      <c r="O464" s="386"/>
      <c r="P464" s="386"/>
      <c r="Q464" s="386"/>
      <c r="R464" s="386"/>
      <c r="S464" s="386"/>
      <c r="T464" s="386"/>
      <c r="U464" s="386"/>
      <c r="V464" s="386"/>
      <c r="W464" s="386"/>
      <c r="X464" s="386"/>
      <c r="Y464" s="386"/>
      <c r="Z464" s="386"/>
    </row>
    <row r="465" spans="1:26" ht="15.75" customHeight="1">
      <c r="A465" s="386"/>
      <c r="B465" s="386"/>
      <c r="C465" s="386"/>
      <c r="D465" s="386"/>
      <c r="E465" s="386"/>
      <c r="F465" s="386"/>
      <c r="G465" s="386"/>
      <c r="H465" s="386"/>
      <c r="I465" s="386"/>
      <c r="J465" s="386"/>
      <c r="K465" s="386"/>
      <c r="L465" s="386"/>
      <c r="M465" s="386"/>
      <c r="N465" s="386"/>
      <c r="O465" s="386"/>
      <c r="P465" s="386"/>
      <c r="Q465" s="386"/>
      <c r="R465" s="386"/>
      <c r="S465" s="386"/>
      <c r="T465" s="386"/>
      <c r="U465" s="386"/>
      <c r="V465" s="386"/>
      <c r="W465" s="386"/>
      <c r="X465" s="386"/>
      <c r="Y465" s="386"/>
      <c r="Z465" s="386"/>
    </row>
    <row r="466" spans="1:26" ht="15.75" customHeight="1">
      <c r="A466" s="386"/>
      <c r="B466" s="386"/>
      <c r="C466" s="386"/>
      <c r="D466" s="386"/>
      <c r="E466" s="386"/>
      <c r="F466" s="386"/>
      <c r="G466" s="386"/>
      <c r="H466" s="386"/>
      <c r="I466" s="386"/>
      <c r="J466" s="386"/>
      <c r="K466" s="386"/>
      <c r="L466" s="386"/>
      <c r="M466" s="386"/>
      <c r="N466" s="386"/>
      <c r="O466" s="386"/>
      <c r="P466" s="386"/>
      <c r="Q466" s="386"/>
      <c r="R466" s="386"/>
      <c r="S466" s="386"/>
      <c r="T466" s="386"/>
      <c r="U466" s="386"/>
      <c r="V466" s="386"/>
      <c r="W466" s="386"/>
      <c r="X466" s="386"/>
      <c r="Y466" s="386"/>
      <c r="Z466" s="386"/>
    </row>
    <row r="467" spans="1:26" ht="15.75" customHeight="1">
      <c r="A467" s="386"/>
      <c r="B467" s="386"/>
      <c r="C467" s="386"/>
      <c r="D467" s="386"/>
      <c r="E467" s="386"/>
      <c r="F467" s="386"/>
      <c r="G467" s="386"/>
      <c r="H467" s="386"/>
      <c r="I467" s="386"/>
      <c r="J467" s="386"/>
      <c r="K467" s="386"/>
      <c r="L467" s="386"/>
      <c r="M467" s="386"/>
      <c r="N467" s="386"/>
      <c r="O467" s="386"/>
      <c r="P467" s="386"/>
      <c r="Q467" s="386"/>
      <c r="R467" s="386"/>
      <c r="S467" s="386"/>
      <c r="T467" s="386"/>
      <c r="U467" s="386"/>
      <c r="V467" s="386"/>
      <c r="W467" s="386"/>
      <c r="X467" s="386"/>
      <c r="Y467" s="386"/>
      <c r="Z467" s="386"/>
    </row>
    <row r="468" spans="1:26" ht="15.75" customHeight="1">
      <c r="A468" s="386"/>
      <c r="B468" s="386"/>
      <c r="C468" s="386"/>
      <c r="D468" s="386"/>
      <c r="E468" s="386"/>
      <c r="F468" s="386"/>
      <c r="G468" s="386"/>
      <c r="H468" s="386"/>
      <c r="I468" s="386"/>
      <c r="J468" s="386"/>
      <c r="K468" s="386"/>
      <c r="L468" s="386"/>
      <c r="M468" s="386"/>
      <c r="N468" s="386"/>
      <c r="O468" s="386"/>
      <c r="P468" s="386"/>
      <c r="Q468" s="386"/>
      <c r="R468" s="386"/>
      <c r="S468" s="386"/>
      <c r="T468" s="386"/>
      <c r="U468" s="386"/>
      <c r="V468" s="386"/>
      <c r="W468" s="386"/>
      <c r="X468" s="386"/>
      <c r="Y468" s="386"/>
      <c r="Z468" s="386"/>
    </row>
    <row r="469" spans="1:26" ht="15.75" customHeight="1">
      <c r="A469" s="386"/>
      <c r="B469" s="386"/>
      <c r="C469" s="386"/>
      <c r="D469" s="386"/>
      <c r="E469" s="386"/>
      <c r="F469" s="386"/>
      <c r="G469" s="386"/>
      <c r="H469" s="386"/>
      <c r="I469" s="386"/>
      <c r="J469" s="386"/>
      <c r="K469" s="386"/>
      <c r="L469" s="386"/>
      <c r="M469" s="386"/>
      <c r="N469" s="386"/>
      <c r="O469" s="386"/>
      <c r="P469" s="386"/>
      <c r="Q469" s="386"/>
      <c r="R469" s="386"/>
      <c r="S469" s="386"/>
      <c r="T469" s="386"/>
      <c r="U469" s="386"/>
      <c r="V469" s="386"/>
      <c r="W469" s="386"/>
      <c r="X469" s="386"/>
      <c r="Y469" s="386"/>
      <c r="Z469" s="386"/>
    </row>
    <row r="470" spans="1:26" ht="15.75" customHeight="1">
      <c r="A470" s="386"/>
      <c r="B470" s="386"/>
      <c r="C470" s="386"/>
      <c r="D470" s="386"/>
      <c r="E470" s="386"/>
      <c r="F470" s="386"/>
      <c r="G470" s="386"/>
      <c r="H470" s="386"/>
      <c r="I470" s="386"/>
      <c r="J470" s="386"/>
      <c r="K470" s="386"/>
      <c r="L470" s="386"/>
      <c r="M470" s="386"/>
      <c r="N470" s="386"/>
      <c r="O470" s="386"/>
      <c r="P470" s="386"/>
      <c r="Q470" s="386"/>
      <c r="R470" s="386"/>
      <c r="S470" s="386"/>
      <c r="T470" s="386"/>
      <c r="U470" s="386"/>
      <c r="V470" s="386"/>
      <c r="W470" s="386"/>
      <c r="X470" s="386"/>
      <c r="Y470" s="386"/>
      <c r="Z470" s="386"/>
    </row>
    <row r="471" spans="1:26" ht="15.75" customHeight="1">
      <c r="A471" s="386"/>
      <c r="B471" s="386"/>
      <c r="C471" s="386"/>
      <c r="D471" s="386"/>
      <c r="E471" s="386"/>
      <c r="F471" s="386"/>
      <c r="G471" s="386"/>
      <c r="H471" s="386"/>
      <c r="I471" s="386"/>
      <c r="J471" s="386"/>
      <c r="K471" s="386"/>
      <c r="L471" s="386"/>
      <c r="M471" s="386"/>
      <c r="N471" s="386"/>
      <c r="O471" s="386"/>
      <c r="P471" s="386"/>
      <c r="Q471" s="386"/>
      <c r="R471" s="386"/>
      <c r="S471" s="386"/>
      <c r="T471" s="386"/>
      <c r="U471" s="386"/>
      <c r="V471" s="386"/>
      <c r="W471" s="386"/>
      <c r="X471" s="386"/>
      <c r="Y471" s="386"/>
      <c r="Z471" s="386"/>
    </row>
    <row r="472" spans="1:26" ht="15.75" customHeight="1">
      <c r="A472" s="386"/>
      <c r="B472" s="386"/>
      <c r="C472" s="386"/>
      <c r="D472" s="386"/>
      <c r="E472" s="386"/>
      <c r="F472" s="386"/>
      <c r="G472" s="386"/>
      <c r="H472" s="386"/>
      <c r="I472" s="386"/>
      <c r="J472" s="386"/>
      <c r="K472" s="386"/>
      <c r="L472" s="386"/>
      <c r="M472" s="386"/>
      <c r="N472" s="386"/>
      <c r="O472" s="386"/>
      <c r="P472" s="386"/>
      <c r="Q472" s="386"/>
      <c r="R472" s="386"/>
      <c r="S472" s="386"/>
      <c r="T472" s="386"/>
      <c r="U472" s="386"/>
      <c r="V472" s="386"/>
      <c r="W472" s="386"/>
      <c r="X472" s="386"/>
      <c r="Y472" s="386"/>
      <c r="Z472" s="386"/>
    </row>
    <row r="473" spans="1:26" ht="15.75" customHeight="1">
      <c r="A473" s="386"/>
      <c r="B473" s="386"/>
      <c r="C473" s="386"/>
      <c r="D473" s="386"/>
      <c r="E473" s="386"/>
      <c r="F473" s="386"/>
      <c r="G473" s="386"/>
      <c r="H473" s="386"/>
      <c r="I473" s="386"/>
      <c r="J473" s="386"/>
      <c r="K473" s="386"/>
      <c r="L473" s="386"/>
      <c r="M473" s="386"/>
      <c r="N473" s="386"/>
      <c r="O473" s="386"/>
      <c r="P473" s="386"/>
      <c r="Q473" s="386"/>
      <c r="R473" s="386"/>
      <c r="S473" s="386"/>
      <c r="T473" s="386"/>
      <c r="U473" s="386"/>
      <c r="V473" s="386"/>
      <c r="W473" s="386"/>
      <c r="X473" s="386"/>
      <c r="Y473" s="386"/>
      <c r="Z473" s="386"/>
    </row>
    <row r="474" spans="1:26" ht="15.75" customHeight="1">
      <c r="A474" s="386"/>
      <c r="B474" s="386"/>
      <c r="C474" s="386"/>
      <c r="D474" s="386"/>
      <c r="E474" s="386"/>
      <c r="F474" s="386"/>
      <c r="G474" s="386"/>
      <c r="H474" s="386"/>
      <c r="I474" s="386"/>
      <c r="J474" s="386"/>
      <c r="K474" s="386"/>
      <c r="L474" s="386"/>
      <c r="M474" s="386"/>
      <c r="N474" s="386"/>
      <c r="O474" s="386"/>
      <c r="P474" s="386"/>
      <c r="Q474" s="386"/>
      <c r="R474" s="386"/>
      <c r="S474" s="386"/>
      <c r="T474" s="386"/>
      <c r="U474" s="386"/>
      <c r="V474" s="386"/>
      <c r="W474" s="386"/>
      <c r="X474" s="386"/>
      <c r="Y474" s="386"/>
      <c r="Z474" s="386"/>
    </row>
    <row r="475" spans="1:26" ht="15.75" customHeight="1">
      <c r="A475" s="386"/>
      <c r="B475" s="386"/>
      <c r="C475" s="386"/>
      <c r="D475" s="386"/>
      <c r="E475" s="386"/>
      <c r="F475" s="386"/>
      <c r="G475" s="386"/>
      <c r="H475" s="386"/>
      <c r="I475" s="386"/>
      <c r="J475" s="386"/>
      <c r="K475" s="386"/>
      <c r="L475" s="386"/>
      <c r="M475" s="386"/>
      <c r="N475" s="386"/>
      <c r="O475" s="386"/>
      <c r="P475" s="386"/>
      <c r="Q475" s="386"/>
      <c r="R475" s="386"/>
      <c r="S475" s="386"/>
      <c r="T475" s="386"/>
      <c r="U475" s="386"/>
      <c r="V475" s="386"/>
      <c r="W475" s="386"/>
      <c r="X475" s="386"/>
      <c r="Y475" s="386"/>
      <c r="Z475" s="386"/>
    </row>
    <row r="476" spans="1:26" ht="15.75" customHeight="1">
      <c r="A476" s="386"/>
      <c r="B476" s="386"/>
      <c r="C476" s="386"/>
      <c r="D476" s="386"/>
      <c r="E476" s="386"/>
      <c r="F476" s="386"/>
      <c r="G476" s="386"/>
      <c r="H476" s="386"/>
      <c r="I476" s="386"/>
      <c r="J476" s="386"/>
      <c r="K476" s="386"/>
      <c r="L476" s="386"/>
      <c r="M476" s="386"/>
      <c r="N476" s="386"/>
      <c r="O476" s="386"/>
      <c r="P476" s="386"/>
      <c r="Q476" s="386"/>
      <c r="R476" s="386"/>
      <c r="S476" s="386"/>
      <c r="T476" s="386"/>
      <c r="U476" s="386"/>
      <c r="V476" s="386"/>
      <c r="W476" s="386"/>
      <c r="X476" s="386"/>
      <c r="Y476" s="386"/>
      <c r="Z476" s="386"/>
    </row>
    <row r="477" spans="1:26" ht="15.75" customHeight="1">
      <c r="A477" s="386"/>
      <c r="B477" s="386"/>
      <c r="C477" s="386"/>
      <c r="D477" s="386"/>
      <c r="E477" s="386"/>
      <c r="F477" s="386"/>
      <c r="G477" s="386"/>
      <c r="H477" s="386"/>
      <c r="I477" s="386"/>
      <c r="J477" s="386"/>
      <c r="K477" s="386"/>
      <c r="L477" s="386"/>
      <c r="M477" s="386"/>
      <c r="N477" s="386"/>
      <c r="O477" s="386"/>
      <c r="P477" s="386"/>
      <c r="Q477" s="386"/>
      <c r="R477" s="386"/>
      <c r="S477" s="386"/>
      <c r="T477" s="386"/>
      <c r="U477" s="386"/>
      <c r="V477" s="386"/>
      <c r="W477" s="386"/>
      <c r="X477" s="386"/>
      <c r="Y477" s="386"/>
      <c r="Z477" s="386"/>
    </row>
    <row r="478" spans="1:26" ht="15.75" customHeight="1">
      <c r="A478" s="386"/>
      <c r="B478" s="386"/>
      <c r="C478" s="386"/>
      <c r="D478" s="386"/>
      <c r="E478" s="386"/>
      <c r="F478" s="386"/>
      <c r="G478" s="386"/>
      <c r="H478" s="386"/>
      <c r="I478" s="386"/>
      <c r="J478" s="386"/>
      <c r="K478" s="386"/>
      <c r="L478" s="386"/>
      <c r="M478" s="386"/>
      <c r="N478" s="386"/>
      <c r="O478" s="386"/>
      <c r="P478" s="386"/>
      <c r="Q478" s="386"/>
      <c r="R478" s="386"/>
      <c r="S478" s="386"/>
      <c r="T478" s="386"/>
      <c r="U478" s="386"/>
      <c r="V478" s="386"/>
      <c r="W478" s="386"/>
      <c r="X478" s="386"/>
      <c r="Y478" s="386"/>
      <c r="Z478" s="386"/>
    </row>
    <row r="479" spans="1:26" ht="15.75" customHeight="1">
      <c r="A479" s="386"/>
      <c r="B479" s="386"/>
      <c r="C479" s="386"/>
      <c r="D479" s="386"/>
      <c r="E479" s="386"/>
      <c r="F479" s="386"/>
      <c r="G479" s="386"/>
      <c r="H479" s="386"/>
      <c r="I479" s="386"/>
      <c r="J479" s="386"/>
      <c r="K479" s="386"/>
      <c r="L479" s="386"/>
      <c r="M479" s="386"/>
      <c r="N479" s="386"/>
      <c r="O479" s="386"/>
      <c r="P479" s="386"/>
      <c r="Q479" s="386"/>
      <c r="R479" s="386"/>
      <c r="S479" s="386"/>
      <c r="T479" s="386"/>
      <c r="U479" s="386"/>
      <c r="V479" s="386"/>
      <c r="W479" s="386"/>
      <c r="X479" s="386"/>
      <c r="Y479" s="386"/>
      <c r="Z479" s="386"/>
    </row>
    <row r="480" spans="1:26" ht="15.75" customHeight="1">
      <c r="A480" s="386"/>
      <c r="B480" s="386"/>
      <c r="C480" s="386"/>
      <c r="D480" s="386"/>
      <c r="E480" s="386"/>
      <c r="F480" s="386"/>
      <c r="G480" s="386"/>
      <c r="H480" s="386"/>
      <c r="I480" s="386"/>
      <c r="J480" s="386"/>
      <c r="K480" s="386"/>
      <c r="L480" s="386"/>
      <c r="M480" s="386"/>
      <c r="N480" s="386"/>
      <c r="O480" s="386"/>
      <c r="P480" s="386"/>
      <c r="Q480" s="386"/>
      <c r="R480" s="386"/>
      <c r="S480" s="386"/>
      <c r="T480" s="386"/>
      <c r="U480" s="386"/>
      <c r="V480" s="386"/>
      <c r="W480" s="386"/>
      <c r="X480" s="386"/>
      <c r="Y480" s="386"/>
      <c r="Z480" s="386"/>
    </row>
    <row r="481" spans="1:26" ht="15.75" customHeight="1">
      <c r="A481" s="386"/>
      <c r="B481" s="386"/>
      <c r="C481" s="386"/>
      <c r="D481" s="386"/>
      <c r="E481" s="386"/>
      <c r="F481" s="386"/>
      <c r="G481" s="386"/>
      <c r="H481" s="386"/>
      <c r="I481" s="386"/>
      <c r="J481" s="386"/>
      <c r="K481" s="386"/>
      <c r="L481" s="386"/>
      <c r="M481" s="386"/>
      <c r="N481" s="386"/>
      <c r="O481" s="386"/>
      <c r="P481" s="386"/>
      <c r="Q481" s="386"/>
      <c r="R481" s="386"/>
      <c r="S481" s="386"/>
      <c r="T481" s="386"/>
      <c r="U481" s="386"/>
      <c r="V481" s="386"/>
      <c r="W481" s="386"/>
      <c r="X481" s="386"/>
      <c r="Y481" s="386"/>
      <c r="Z481" s="386"/>
    </row>
    <row r="482" spans="1:26" ht="15.75" customHeight="1">
      <c r="A482" s="386"/>
      <c r="B482" s="386"/>
      <c r="C482" s="386"/>
      <c r="D482" s="386"/>
      <c r="E482" s="386"/>
      <c r="F482" s="386"/>
      <c r="G482" s="386"/>
      <c r="H482" s="386"/>
      <c r="I482" s="386"/>
      <c r="J482" s="386"/>
      <c r="K482" s="386"/>
      <c r="L482" s="386"/>
      <c r="M482" s="386"/>
      <c r="N482" s="386"/>
      <c r="O482" s="386"/>
      <c r="P482" s="386"/>
      <c r="Q482" s="386"/>
      <c r="R482" s="386"/>
      <c r="S482" s="386"/>
      <c r="T482" s="386"/>
      <c r="U482" s="386"/>
      <c r="V482" s="386"/>
      <c r="W482" s="386"/>
      <c r="X482" s="386"/>
      <c r="Y482" s="386"/>
      <c r="Z482" s="386"/>
    </row>
    <row r="483" spans="1:26" ht="15.75" customHeight="1">
      <c r="A483" s="386"/>
      <c r="B483" s="386"/>
      <c r="C483" s="386"/>
      <c r="D483" s="386"/>
      <c r="E483" s="386"/>
      <c r="F483" s="386"/>
      <c r="G483" s="386"/>
      <c r="H483" s="386"/>
      <c r="I483" s="386"/>
      <c r="J483" s="386"/>
      <c r="K483" s="386"/>
      <c r="L483" s="386"/>
      <c r="M483" s="386"/>
      <c r="N483" s="386"/>
      <c r="O483" s="386"/>
      <c r="P483" s="386"/>
      <c r="Q483" s="386"/>
      <c r="R483" s="386"/>
      <c r="S483" s="386"/>
      <c r="T483" s="386"/>
      <c r="U483" s="386"/>
      <c r="V483" s="386"/>
      <c r="W483" s="386"/>
      <c r="X483" s="386"/>
      <c r="Y483" s="386"/>
      <c r="Z483" s="386"/>
    </row>
    <row r="484" spans="1:26" ht="15.75" customHeight="1">
      <c r="A484" s="386"/>
      <c r="B484" s="386"/>
      <c r="C484" s="386"/>
      <c r="D484" s="386"/>
      <c r="E484" s="386"/>
      <c r="F484" s="386"/>
      <c r="G484" s="386"/>
      <c r="H484" s="386"/>
      <c r="I484" s="386"/>
      <c r="J484" s="386"/>
      <c r="K484" s="386"/>
      <c r="L484" s="386"/>
      <c r="M484" s="386"/>
      <c r="N484" s="386"/>
      <c r="O484" s="386"/>
      <c r="P484" s="386"/>
      <c r="Q484" s="386"/>
      <c r="R484" s="386"/>
      <c r="S484" s="386"/>
      <c r="T484" s="386"/>
      <c r="U484" s="386"/>
      <c r="V484" s="386"/>
      <c r="W484" s="386"/>
      <c r="X484" s="386"/>
      <c r="Y484" s="386"/>
      <c r="Z484" s="386"/>
    </row>
    <row r="485" spans="1:26" ht="15.75" customHeight="1">
      <c r="A485" s="386"/>
      <c r="B485" s="386"/>
      <c r="C485" s="386"/>
      <c r="D485" s="386"/>
      <c r="E485" s="386"/>
      <c r="F485" s="386"/>
      <c r="G485" s="386"/>
      <c r="H485" s="386"/>
      <c r="I485" s="386"/>
      <c r="J485" s="386"/>
      <c r="K485" s="386"/>
      <c r="L485" s="386"/>
      <c r="M485" s="386"/>
      <c r="N485" s="386"/>
      <c r="O485" s="386"/>
      <c r="P485" s="386"/>
      <c r="Q485" s="386"/>
      <c r="R485" s="386"/>
      <c r="S485" s="386"/>
      <c r="T485" s="386"/>
      <c r="U485" s="386"/>
      <c r="V485" s="386"/>
      <c r="W485" s="386"/>
      <c r="X485" s="386"/>
      <c r="Y485" s="386"/>
      <c r="Z485" s="386"/>
    </row>
    <row r="486" spans="1:26" ht="15.75" customHeight="1">
      <c r="A486" s="386"/>
      <c r="B486" s="386"/>
      <c r="C486" s="386"/>
      <c r="D486" s="386"/>
      <c r="E486" s="386"/>
      <c r="F486" s="386"/>
      <c r="G486" s="386"/>
      <c r="H486" s="386"/>
      <c r="I486" s="386"/>
      <c r="J486" s="386"/>
      <c r="K486" s="386"/>
      <c r="L486" s="386"/>
      <c r="M486" s="386"/>
      <c r="N486" s="386"/>
      <c r="O486" s="386"/>
      <c r="P486" s="386"/>
      <c r="Q486" s="386"/>
      <c r="R486" s="386"/>
      <c r="S486" s="386"/>
      <c r="T486" s="386"/>
      <c r="U486" s="386"/>
      <c r="V486" s="386"/>
      <c r="W486" s="386"/>
      <c r="X486" s="386"/>
      <c r="Y486" s="386"/>
      <c r="Z486" s="386"/>
    </row>
    <row r="487" spans="1:26" ht="15.75" customHeight="1">
      <c r="A487" s="386"/>
      <c r="B487" s="386"/>
      <c r="C487" s="386"/>
      <c r="D487" s="386"/>
      <c r="E487" s="386"/>
      <c r="F487" s="386"/>
      <c r="G487" s="386"/>
      <c r="H487" s="386"/>
      <c r="I487" s="386"/>
      <c r="J487" s="386"/>
      <c r="K487" s="386"/>
      <c r="L487" s="386"/>
      <c r="M487" s="386"/>
      <c r="N487" s="386"/>
      <c r="O487" s="386"/>
      <c r="P487" s="386"/>
      <c r="Q487" s="386"/>
      <c r="R487" s="386"/>
      <c r="S487" s="386"/>
      <c r="T487" s="386"/>
      <c r="U487" s="386"/>
      <c r="V487" s="386"/>
      <c r="W487" s="386"/>
      <c r="X487" s="386"/>
      <c r="Y487" s="386"/>
      <c r="Z487" s="386"/>
    </row>
    <row r="488" spans="1:26" ht="15.75" customHeight="1">
      <c r="A488" s="386"/>
      <c r="B488" s="386"/>
      <c r="C488" s="386"/>
      <c r="D488" s="386"/>
      <c r="E488" s="386"/>
      <c r="F488" s="386"/>
      <c r="G488" s="386"/>
      <c r="H488" s="386"/>
      <c r="I488" s="386"/>
      <c r="J488" s="386"/>
      <c r="K488" s="386"/>
      <c r="L488" s="386"/>
      <c r="M488" s="386"/>
      <c r="N488" s="386"/>
      <c r="O488" s="386"/>
      <c r="P488" s="386"/>
      <c r="Q488" s="386"/>
      <c r="R488" s="386"/>
      <c r="S488" s="386"/>
      <c r="T488" s="386"/>
      <c r="U488" s="386"/>
      <c r="V488" s="386"/>
      <c r="W488" s="386"/>
      <c r="X488" s="386"/>
      <c r="Y488" s="386"/>
      <c r="Z488" s="386"/>
    </row>
    <row r="489" spans="1:26" ht="15.75" customHeight="1">
      <c r="A489" s="386"/>
      <c r="B489" s="386"/>
      <c r="C489" s="386"/>
      <c r="D489" s="386"/>
      <c r="E489" s="386"/>
      <c r="F489" s="386"/>
      <c r="G489" s="386"/>
      <c r="H489" s="386"/>
      <c r="I489" s="386"/>
      <c r="J489" s="386"/>
      <c r="K489" s="386"/>
      <c r="L489" s="386"/>
      <c r="M489" s="386"/>
      <c r="N489" s="386"/>
      <c r="O489" s="386"/>
      <c r="P489" s="386"/>
      <c r="Q489" s="386"/>
      <c r="R489" s="386"/>
      <c r="S489" s="386"/>
      <c r="T489" s="386"/>
      <c r="U489" s="386"/>
      <c r="V489" s="386"/>
      <c r="W489" s="386"/>
      <c r="X489" s="386"/>
      <c r="Y489" s="386"/>
      <c r="Z489" s="386"/>
    </row>
    <row r="490" spans="1:26" ht="15.75" customHeight="1">
      <c r="A490" s="386"/>
      <c r="B490" s="386"/>
      <c r="C490" s="386"/>
      <c r="D490" s="386"/>
      <c r="E490" s="386"/>
      <c r="F490" s="386"/>
      <c r="G490" s="386"/>
      <c r="H490" s="386"/>
      <c r="I490" s="386"/>
      <c r="J490" s="386"/>
      <c r="K490" s="386"/>
      <c r="L490" s="386"/>
      <c r="M490" s="386"/>
      <c r="N490" s="386"/>
      <c r="O490" s="386"/>
      <c r="P490" s="386"/>
      <c r="Q490" s="386"/>
      <c r="R490" s="386"/>
      <c r="S490" s="386"/>
      <c r="T490" s="386"/>
      <c r="U490" s="386"/>
      <c r="V490" s="386"/>
      <c r="W490" s="386"/>
      <c r="X490" s="386"/>
      <c r="Y490" s="386"/>
      <c r="Z490" s="386"/>
    </row>
    <row r="491" spans="1:26" ht="15.75" customHeight="1">
      <c r="A491" s="386"/>
      <c r="B491" s="386"/>
      <c r="C491" s="386"/>
      <c r="D491" s="386"/>
      <c r="E491" s="386"/>
      <c r="F491" s="386"/>
      <c r="G491" s="386"/>
      <c r="H491" s="386"/>
      <c r="I491" s="386"/>
      <c r="J491" s="386"/>
      <c r="K491" s="386"/>
      <c r="L491" s="386"/>
      <c r="M491" s="386"/>
      <c r="N491" s="386"/>
      <c r="O491" s="386"/>
      <c r="P491" s="386"/>
      <c r="Q491" s="386"/>
      <c r="R491" s="386"/>
      <c r="S491" s="386"/>
      <c r="T491" s="386"/>
      <c r="U491" s="386"/>
      <c r="V491" s="386"/>
      <c r="W491" s="386"/>
      <c r="X491" s="386"/>
      <c r="Y491" s="386"/>
      <c r="Z491" s="386"/>
    </row>
    <row r="492" spans="1:26" ht="15.75" customHeight="1">
      <c r="A492" s="386"/>
      <c r="B492" s="386"/>
      <c r="C492" s="386"/>
      <c r="D492" s="386"/>
      <c r="E492" s="386"/>
      <c r="F492" s="386"/>
      <c r="G492" s="386"/>
      <c r="H492" s="386"/>
      <c r="I492" s="386"/>
      <c r="J492" s="386"/>
      <c r="K492" s="386"/>
      <c r="L492" s="386"/>
      <c r="M492" s="386"/>
      <c r="N492" s="386"/>
      <c r="O492" s="386"/>
      <c r="P492" s="386"/>
      <c r="Q492" s="386"/>
      <c r="R492" s="386"/>
      <c r="S492" s="386"/>
      <c r="T492" s="386"/>
      <c r="U492" s="386"/>
      <c r="V492" s="386"/>
      <c r="W492" s="386"/>
      <c r="X492" s="386"/>
      <c r="Y492" s="386"/>
      <c r="Z492" s="386"/>
    </row>
    <row r="493" spans="1:26" ht="15.75" customHeight="1">
      <c r="A493" s="386"/>
      <c r="B493" s="386"/>
      <c r="C493" s="386"/>
      <c r="D493" s="386"/>
      <c r="E493" s="386"/>
      <c r="F493" s="386"/>
      <c r="G493" s="386"/>
      <c r="H493" s="386"/>
      <c r="I493" s="386"/>
      <c r="J493" s="386"/>
      <c r="K493" s="386"/>
      <c r="L493" s="386"/>
      <c r="M493" s="386"/>
      <c r="N493" s="386"/>
      <c r="O493" s="386"/>
      <c r="P493" s="386"/>
      <c r="Q493" s="386"/>
      <c r="R493" s="386"/>
      <c r="S493" s="386"/>
      <c r="T493" s="386"/>
      <c r="U493" s="386"/>
      <c r="V493" s="386"/>
      <c r="W493" s="386"/>
      <c r="X493" s="386"/>
      <c r="Y493" s="386"/>
      <c r="Z493" s="386"/>
    </row>
    <row r="494" spans="1:26" ht="15.75" customHeight="1">
      <c r="A494" s="386"/>
      <c r="B494" s="386"/>
      <c r="C494" s="386"/>
      <c r="D494" s="386"/>
      <c r="E494" s="386"/>
      <c r="F494" s="386"/>
      <c r="G494" s="386"/>
      <c r="H494" s="386"/>
      <c r="I494" s="386"/>
      <c r="J494" s="386"/>
      <c r="K494" s="386"/>
      <c r="L494" s="386"/>
      <c r="M494" s="386"/>
      <c r="N494" s="386"/>
      <c r="O494" s="386"/>
      <c r="P494" s="386"/>
      <c r="Q494" s="386"/>
      <c r="R494" s="386"/>
      <c r="S494" s="386"/>
      <c r="T494" s="386"/>
      <c r="U494" s="386"/>
      <c r="V494" s="386"/>
      <c r="W494" s="386"/>
      <c r="X494" s="386"/>
      <c r="Y494" s="386"/>
      <c r="Z494" s="386"/>
    </row>
    <row r="495" spans="1:26" ht="15.75" customHeight="1">
      <c r="A495" s="386"/>
      <c r="B495" s="386"/>
      <c r="C495" s="386"/>
      <c r="D495" s="386"/>
      <c r="E495" s="386"/>
      <c r="F495" s="386"/>
      <c r="G495" s="386"/>
      <c r="H495" s="386"/>
      <c r="I495" s="386"/>
      <c r="J495" s="386"/>
      <c r="K495" s="386"/>
      <c r="L495" s="386"/>
      <c r="M495" s="386"/>
      <c r="N495" s="386"/>
      <c r="O495" s="386"/>
      <c r="P495" s="386"/>
      <c r="Q495" s="386"/>
      <c r="R495" s="386"/>
      <c r="S495" s="386"/>
      <c r="T495" s="386"/>
      <c r="U495" s="386"/>
      <c r="V495" s="386"/>
      <c r="W495" s="386"/>
      <c r="X495" s="386"/>
      <c r="Y495" s="386"/>
      <c r="Z495" s="386"/>
    </row>
    <row r="496" spans="1:26" ht="15.75" customHeight="1">
      <c r="A496" s="386"/>
      <c r="B496" s="386"/>
      <c r="C496" s="386"/>
      <c r="D496" s="386"/>
      <c r="E496" s="386"/>
      <c r="F496" s="386"/>
      <c r="G496" s="386"/>
      <c r="H496" s="386"/>
      <c r="I496" s="386"/>
      <c r="J496" s="386"/>
      <c r="K496" s="386"/>
      <c r="L496" s="386"/>
      <c r="M496" s="386"/>
      <c r="N496" s="386"/>
      <c r="O496" s="386"/>
      <c r="P496" s="386"/>
      <c r="Q496" s="386"/>
      <c r="R496" s="386"/>
      <c r="S496" s="386"/>
      <c r="T496" s="386"/>
      <c r="U496" s="386"/>
      <c r="V496" s="386"/>
      <c r="W496" s="386"/>
      <c r="X496" s="386"/>
      <c r="Y496" s="386"/>
      <c r="Z496" s="386"/>
    </row>
    <row r="497" spans="1:26" ht="15.75" customHeight="1">
      <c r="A497" s="386"/>
      <c r="B497" s="386"/>
      <c r="C497" s="386"/>
      <c r="D497" s="386"/>
      <c r="E497" s="386"/>
      <c r="F497" s="386"/>
      <c r="G497" s="386"/>
      <c r="H497" s="386"/>
      <c r="I497" s="386"/>
      <c r="J497" s="386"/>
      <c r="K497" s="386"/>
      <c r="L497" s="386"/>
      <c r="M497" s="386"/>
      <c r="N497" s="386"/>
      <c r="O497" s="386"/>
      <c r="P497" s="386"/>
      <c r="Q497" s="386"/>
      <c r="R497" s="386"/>
      <c r="S497" s="386"/>
      <c r="T497" s="386"/>
      <c r="U497" s="386"/>
      <c r="V497" s="386"/>
      <c r="W497" s="386"/>
      <c r="X497" s="386"/>
      <c r="Y497" s="386"/>
      <c r="Z497" s="386"/>
    </row>
    <row r="498" spans="1:26" ht="15.75" customHeight="1">
      <c r="A498" s="386"/>
      <c r="B498" s="386"/>
      <c r="C498" s="386"/>
      <c r="D498" s="386"/>
      <c r="E498" s="386"/>
      <c r="F498" s="386"/>
      <c r="G498" s="386"/>
      <c r="H498" s="386"/>
      <c r="I498" s="386"/>
      <c r="J498" s="386"/>
      <c r="K498" s="386"/>
      <c r="L498" s="386"/>
      <c r="M498" s="386"/>
      <c r="N498" s="386"/>
      <c r="O498" s="386"/>
      <c r="P498" s="386"/>
      <c r="Q498" s="386"/>
      <c r="R498" s="386"/>
      <c r="S498" s="386"/>
      <c r="T498" s="386"/>
      <c r="U498" s="386"/>
      <c r="V498" s="386"/>
      <c r="W498" s="386"/>
      <c r="X498" s="386"/>
      <c r="Y498" s="386"/>
      <c r="Z498" s="386"/>
    </row>
    <row r="499" spans="1:26" ht="15.75" customHeight="1">
      <c r="A499" s="386"/>
      <c r="B499" s="386"/>
      <c r="C499" s="386"/>
      <c r="D499" s="386"/>
      <c r="E499" s="386"/>
      <c r="F499" s="386"/>
      <c r="G499" s="386"/>
      <c r="H499" s="386"/>
      <c r="I499" s="386"/>
      <c r="J499" s="386"/>
      <c r="K499" s="386"/>
      <c r="L499" s="386"/>
      <c r="M499" s="386"/>
      <c r="N499" s="386"/>
      <c r="O499" s="386"/>
      <c r="P499" s="386"/>
      <c r="Q499" s="386"/>
      <c r="R499" s="386"/>
      <c r="S499" s="386"/>
      <c r="T499" s="386"/>
      <c r="U499" s="386"/>
      <c r="V499" s="386"/>
      <c r="W499" s="386"/>
      <c r="X499" s="386"/>
      <c r="Y499" s="386"/>
      <c r="Z499" s="386"/>
    </row>
    <row r="500" spans="1:26" ht="15.75" customHeight="1">
      <c r="A500" s="386"/>
      <c r="B500" s="386"/>
      <c r="C500" s="386"/>
      <c r="D500" s="386"/>
      <c r="E500" s="386"/>
      <c r="F500" s="386"/>
      <c r="G500" s="386"/>
      <c r="H500" s="386"/>
      <c r="I500" s="386"/>
      <c r="J500" s="386"/>
      <c r="K500" s="386"/>
      <c r="L500" s="386"/>
      <c r="M500" s="386"/>
      <c r="N500" s="386"/>
      <c r="O500" s="386"/>
      <c r="P500" s="386"/>
      <c r="Q500" s="386"/>
      <c r="R500" s="386"/>
      <c r="S500" s="386"/>
      <c r="T500" s="386"/>
      <c r="U500" s="386"/>
      <c r="V500" s="386"/>
      <c r="W500" s="386"/>
      <c r="X500" s="386"/>
      <c r="Y500" s="386"/>
      <c r="Z500" s="386"/>
    </row>
    <row r="501" spans="1:26" ht="15.75" customHeight="1">
      <c r="A501" s="386"/>
      <c r="B501" s="386"/>
      <c r="C501" s="386"/>
      <c r="D501" s="386"/>
      <c r="E501" s="386"/>
      <c r="F501" s="386"/>
      <c r="G501" s="386"/>
      <c r="H501" s="386"/>
      <c r="I501" s="386"/>
      <c r="J501" s="386"/>
      <c r="K501" s="386"/>
      <c r="L501" s="386"/>
      <c r="M501" s="386"/>
      <c r="N501" s="386"/>
      <c r="O501" s="386"/>
      <c r="P501" s="386"/>
      <c r="Q501" s="386"/>
      <c r="R501" s="386"/>
      <c r="S501" s="386"/>
      <c r="T501" s="386"/>
      <c r="U501" s="386"/>
      <c r="V501" s="386"/>
      <c r="W501" s="386"/>
      <c r="X501" s="386"/>
      <c r="Y501" s="386"/>
      <c r="Z501" s="386"/>
    </row>
    <row r="502" spans="1:26" ht="15.75" customHeight="1">
      <c r="A502" s="386"/>
      <c r="B502" s="386"/>
      <c r="C502" s="386"/>
      <c r="D502" s="386"/>
      <c r="E502" s="386"/>
      <c r="F502" s="386"/>
      <c r="G502" s="386"/>
      <c r="H502" s="386"/>
      <c r="I502" s="386"/>
      <c r="J502" s="386"/>
      <c r="K502" s="386"/>
      <c r="L502" s="386"/>
      <c r="M502" s="386"/>
      <c r="N502" s="386"/>
      <c r="O502" s="386"/>
      <c r="P502" s="386"/>
      <c r="Q502" s="386"/>
      <c r="R502" s="386"/>
      <c r="S502" s="386"/>
      <c r="T502" s="386"/>
      <c r="U502" s="386"/>
      <c r="V502" s="386"/>
      <c r="W502" s="386"/>
      <c r="X502" s="386"/>
      <c r="Y502" s="386"/>
      <c r="Z502" s="386"/>
    </row>
    <row r="503" spans="1:26" ht="15.75" customHeight="1">
      <c r="A503" s="386"/>
      <c r="B503" s="386"/>
      <c r="C503" s="386"/>
      <c r="D503" s="386"/>
      <c r="E503" s="386"/>
      <c r="F503" s="386"/>
      <c r="G503" s="386"/>
      <c r="H503" s="386"/>
      <c r="I503" s="386"/>
      <c r="J503" s="386"/>
      <c r="K503" s="386"/>
      <c r="L503" s="386"/>
      <c r="M503" s="386"/>
      <c r="N503" s="386"/>
      <c r="O503" s="386"/>
      <c r="P503" s="386"/>
      <c r="Q503" s="386"/>
      <c r="R503" s="386"/>
      <c r="S503" s="386"/>
      <c r="T503" s="386"/>
      <c r="U503" s="386"/>
      <c r="V503" s="386"/>
      <c r="W503" s="386"/>
      <c r="X503" s="386"/>
      <c r="Y503" s="386"/>
      <c r="Z503" s="386"/>
    </row>
    <row r="504" spans="1:26" ht="15.75" customHeight="1">
      <c r="A504" s="386"/>
      <c r="B504" s="386"/>
      <c r="C504" s="386"/>
      <c r="D504" s="386"/>
      <c r="E504" s="386"/>
      <c r="F504" s="386"/>
      <c r="G504" s="386"/>
      <c r="H504" s="386"/>
      <c r="I504" s="386"/>
      <c r="J504" s="386"/>
      <c r="K504" s="386"/>
      <c r="L504" s="386"/>
      <c r="M504" s="386"/>
      <c r="N504" s="386"/>
      <c r="O504" s="386"/>
      <c r="P504" s="386"/>
      <c r="Q504" s="386"/>
      <c r="R504" s="386"/>
      <c r="S504" s="386"/>
      <c r="T504" s="386"/>
      <c r="U504" s="386"/>
      <c r="V504" s="386"/>
      <c r="W504" s="386"/>
      <c r="X504" s="386"/>
      <c r="Y504" s="386"/>
      <c r="Z504" s="386"/>
    </row>
    <row r="505" spans="1:26" ht="15.75" customHeight="1">
      <c r="A505" s="386"/>
      <c r="B505" s="386"/>
      <c r="C505" s="386"/>
      <c r="D505" s="386"/>
      <c r="E505" s="386"/>
      <c r="F505" s="386"/>
      <c r="G505" s="386"/>
      <c r="H505" s="386"/>
      <c r="I505" s="386"/>
      <c r="J505" s="386"/>
      <c r="K505" s="386"/>
      <c r="L505" s="386"/>
      <c r="M505" s="386"/>
      <c r="N505" s="386"/>
      <c r="O505" s="386"/>
      <c r="P505" s="386"/>
      <c r="Q505" s="386"/>
      <c r="R505" s="386"/>
      <c r="S505" s="386"/>
      <c r="T505" s="386"/>
      <c r="U505" s="386"/>
      <c r="V505" s="386"/>
      <c r="W505" s="386"/>
      <c r="X505" s="386"/>
      <c r="Y505" s="386"/>
      <c r="Z505" s="386"/>
    </row>
    <row r="506" spans="1:26" ht="15.75" customHeight="1">
      <c r="A506" s="386"/>
      <c r="B506" s="386"/>
      <c r="C506" s="386"/>
      <c r="D506" s="386"/>
      <c r="E506" s="386"/>
      <c r="F506" s="386"/>
      <c r="G506" s="386"/>
      <c r="H506" s="386"/>
      <c r="I506" s="386"/>
      <c r="J506" s="386"/>
      <c r="K506" s="386"/>
      <c r="L506" s="386"/>
      <c r="M506" s="386"/>
      <c r="N506" s="386"/>
      <c r="O506" s="386"/>
      <c r="P506" s="386"/>
      <c r="Q506" s="386"/>
      <c r="R506" s="386"/>
      <c r="S506" s="386"/>
      <c r="T506" s="386"/>
      <c r="U506" s="386"/>
      <c r="V506" s="386"/>
      <c r="W506" s="386"/>
      <c r="X506" s="386"/>
      <c r="Y506" s="386"/>
      <c r="Z506" s="386"/>
    </row>
    <row r="507" spans="1:26" ht="15.75" customHeight="1">
      <c r="A507" s="386"/>
      <c r="B507" s="386"/>
      <c r="C507" s="386"/>
      <c r="D507" s="386"/>
      <c r="E507" s="386"/>
      <c r="F507" s="386"/>
      <c r="G507" s="386"/>
      <c r="H507" s="386"/>
      <c r="I507" s="386"/>
      <c r="J507" s="386"/>
      <c r="K507" s="386"/>
      <c r="L507" s="386"/>
      <c r="M507" s="386"/>
      <c r="N507" s="386"/>
      <c r="O507" s="386"/>
      <c r="P507" s="386"/>
      <c r="Q507" s="386"/>
      <c r="R507" s="386"/>
      <c r="S507" s="386"/>
      <c r="T507" s="386"/>
      <c r="U507" s="386"/>
      <c r="V507" s="386"/>
      <c r="W507" s="386"/>
      <c r="X507" s="386"/>
      <c r="Y507" s="386"/>
      <c r="Z507" s="386"/>
    </row>
    <row r="508" spans="1:26" ht="15.75" customHeight="1">
      <c r="A508" s="386"/>
      <c r="B508" s="386"/>
      <c r="C508" s="386"/>
      <c r="D508" s="386"/>
      <c r="E508" s="386"/>
      <c r="F508" s="386"/>
      <c r="G508" s="386"/>
      <c r="H508" s="386"/>
      <c r="I508" s="386"/>
      <c r="J508" s="386"/>
      <c r="K508" s="386"/>
      <c r="L508" s="386"/>
      <c r="M508" s="386"/>
      <c r="N508" s="386"/>
      <c r="O508" s="386"/>
      <c r="P508" s="386"/>
      <c r="Q508" s="386"/>
      <c r="R508" s="386"/>
      <c r="S508" s="386"/>
      <c r="T508" s="386"/>
      <c r="U508" s="386"/>
      <c r="V508" s="386"/>
      <c r="W508" s="386"/>
      <c r="X508" s="386"/>
      <c r="Y508" s="386"/>
      <c r="Z508" s="386"/>
    </row>
    <row r="509" spans="1:26" ht="15.75" customHeight="1">
      <c r="A509" s="386"/>
      <c r="B509" s="386"/>
      <c r="C509" s="386"/>
      <c r="D509" s="386"/>
      <c r="E509" s="386"/>
      <c r="F509" s="386"/>
      <c r="G509" s="386"/>
      <c r="H509" s="386"/>
      <c r="I509" s="386"/>
      <c r="J509" s="386"/>
      <c r="K509" s="386"/>
      <c r="L509" s="386"/>
      <c r="M509" s="386"/>
      <c r="N509" s="386"/>
      <c r="O509" s="386"/>
      <c r="P509" s="386"/>
      <c r="Q509" s="386"/>
      <c r="R509" s="386"/>
      <c r="S509" s="386"/>
      <c r="T509" s="386"/>
      <c r="U509" s="386"/>
      <c r="V509" s="386"/>
      <c r="W509" s="386"/>
      <c r="X509" s="386"/>
      <c r="Y509" s="386"/>
      <c r="Z509" s="386"/>
    </row>
    <row r="510" spans="1:26" ht="15.75" customHeight="1">
      <c r="A510" s="386"/>
      <c r="B510" s="386"/>
      <c r="C510" s="386"/>
      <c r="D510" s="386"/>
      <c r="E510" s="386"/>
      <c r="F510" s="386"/>
      <c r="G510" s="386"/>
      <c r="H510" s="386"/>
      <c r="I510" s="386"/>
      <c r="J510" s="386"/>
      <c r="K510" s="386"/>
      <c r="L510" s="386"/>
      <c r="M510" s="386"/>
      <c r="N510" s="386"/>
      <c r="O510" s="386"/>
      <c r="P510" s="386"/>
      <c r="Q510" s="386"/>
      <c r="R510" s="386"/>
      <c r="S510" s="386"/>
      <c r="T510" s="386"/>
      <c r="U510" s="386"/>
      <c r="V510" s="386"/>
      <c r="W510" s="386"/>
      <c r="X510" s="386"/>
      <c r="Y510" s="386"/>
      <c r="Z510" s="386"/>
    </row>
    <row r="511" spans="1:26" ht="15.75" customHeight="1">
      <c r="A511" s="386"/>
      <c r="B511" s="386"/>
      <c r="C511" s="386"/>
      <c r="D511" s="386"/>
      <c r="E511" s="386"/>
      <c r="F511" s="386"/>
      <c r="G511" s="386"/>
      <c r="H511" s="386"/>
      <c r="I511" s="386"/>
      <c r="J511" s="386"/>
      <c r="K511" s="386"/>
      <c r="L511" s="386"/>
      <c r="M511" s="386"/>
      <c r="N511" s="386"/>
      <c r="O511" s="386"/>
      <c r="P511" s="386"/>
      <c r="Q511" s="386"/>
      <c r="R511" s="386"/>
      <c r="S511" s="386"/>
      <c r="T511" s="386"/>
      <c r="U511" s="386"/>
      <c r="V511" s="386"/>
      <c r="W511" s="386"/>
      <c r="X511" s="386"/>
      <c r="Y511" s="386"/>
      <c r="Z511" s="386"/>
    </row>
    <row r="512" spans="1:26" ht="15.75" customHeight="1">
      <c r="A512" s="386"/>
      <c r="B512" s="386"/>
      <c r="C512" s="386"/>
      <c r="D512" s="386"/>
      <c r="E512" s="386"/>
      <c r="F512" s="386"/>
      <c r="G512" s="386"/>
      <c r="H512" s="386"/>
      <c r="I512" s="386"/>
      <c r="J512" s="386"/>
      <c r="K512" s="386"/>
      <c r="L512" s="386"/>
      <c r="M512" s="386"/>
      <c r="N512" s="386"/>
      <c r="O512" s="386"/>
      <c r="P512" s="386"/>
      <c r="Q512" s="386"/>
      <c r="R512" s="386"/>
      <c r="S512" s="386"/>
      <c r="T512" s="386"/>
      <c r="U512" s="386"/>
      <c r="V512" s="386"/>
      <c r="W512" s="386"/>
      <c r="X512" s="386"/>
      <c r="Y512" s="386"/>
      <c r="Z512" s="386"/>
    </row>
    <row r="513" spans="1:26" ht="15.75" customHeight="1">
      <c r="A513" s="386"/>
      <c r="B513" s="386"/>
      <c r="C513" s="386"/>
      <c r="D513" s="386"/>
      <c r="E513" s="386"/>
      <c r="F513" s="386"/>
      <c r="G513" s="386"/>
      <c r="H513" s="386"/>
      <c r="I513" s="386"/>
      <c r="J513" s="386"/>
      <c r="K513" s="386"/>
      <c r="L513" s="386"/>
      <c r="M513" s="386"/>
      <c r="N513" s="386"/>
      <c r="O513" s="386"/>
      <c r="P513" s="386"/>
      <c r="Q513" s="386"/>
      <c r="R513" s="386"/>
      <c r="S513" s="386"/>
      <c r="T513" s="386"/>
      <c r="U513" s="386"/>
      <c r="V513" s="386"/>
      <c r="W513" s="386"/>
      <c r="X513" s="386"/>
      <c r="Y513" s="386"/>
      <c r="Z513" s="386"/>
    </row>
    <row r="514" spans="1:26" ht="15.75" customHeight="1">
      <c r="A514" s="386"/>
      <c r="B514" s="386"/>
      <c r="C514" s="386"/>
      <c r="D514" s="386"/>
      <c r="E514" s="386"/>
      <c r="F514" s="386"/>
      <c r="G514" s="386"/>
      <c r="H514" s="386"/>
      <c r="I514" s="386"/>
      <c r="J514" s="386"/>
      <c r="K514" s="386"/>
      <c r="L514" s="386"/>
      <c r="M514" s="386"/>
      <c r="N514" s="386"/>
      <c r="O514" s="386"/>
      <c r="P514" s="386"/>
      <c r="Q514" s="386"/>
      <c r="R514" s="386"/>
      <c r="S514" s="386"/>
      <c r="T514" s="386"/>
      <c r="U514" s="386"/>
      <c r="V514" s="386"/>
      <c r="W514" s="386"/>
      <c r="X514" s="386"/>
      <c r="Y514" s="386"/>
      <c r="Z514" s="386"/>
    </row>
    <row r="515" spans="1:26" ht="15.75" customHeight="1">
      <c r="A515" s="386"/>
      <c r="B515" s="386"/>
      <c r="C515" s="386"/>
      <c r="D515" s="386"/>
      <c r="E515" s="386"/>
      <c r="F515" s="386"/>
      <c r="G515" s="386"/>
      <c r="H515" s="386"/>
      <c r="I515" s="386"/>
      <c r="J515" s="386"/>
      <c r="K515" s="386"/>
      <c r="L515" s="386"/>
      <c r="M515" s="386"/>
      <c r="N515" s="386"/>
      <c r="O515" s="386"/>
      <c r="P515" s="386"/>
      <c r="Q515" s="386"/>
      <c r="R515" s="386"/>
      <c r="S515" s="386"/>
      <c r="T515" s="386"/>
      <c r="U515" s="386"/>
      <c r="V515" s="386"/>
      <c r="W515" s="386"/>
      <c r="X515" s="386"/>
      <c r="Y515" s="386"/>
      <c r="Z515" s="386"/>
    </row>
    <row r="516" spans="1:26" ht="15.75" customHeight="1">
      <c r="A516" s="386"/>
      <c r="B516" s="386"/>
      <c r="C516" s="386"/>
      <c r="D516" s="386"/>
      <c r="E516" s="386"/>
      <c r="F516" s="386"/>
      <c r="G516" s="386"/>
      <c r="H516" s="386"/>
      <c r="I516" s="386"/>
      <c r="J516" s="386"/>
      <c r="K516" s="386"/>
      <c r="L516" s="386"/>
      <c r="M516" s="386"/>
      <c r="N516" s="386"/>
      <c r="O516" s="386"/>
      <c r="P516" s="386"/>
      <c r="Q516" s="386"/>
      <c r="R516" s="386"/>
      <c r="S516" s="386"/>
      <c r="T516" s="386"/>
      <c r="U516" s="386"/>
      <c r="V516" s="386"/>
      <c r="W516" s="386"/>
      <c r="X516" s="386"/>
      <c r="Y516" s="386"/>
      <c r="Z516" s="386"/>
    </row>
    <row r="517" spans="1:26" ht="15.75" customHeight="1">
      <c r="A517" s="386"/>
      <c r="B517" s="386"/>
      <c r="C517" s="386"/>
      <c r="D517" s="386"/>
      <c r="E517" s="386"/>
      <c r="F517" s="386"/>
      <c r="G517" s="386"/>
      <c r="H517" s="386"/>
      <c r="I517" s="386"/>
      <c r="J517" s="386"/>
      <c r="K517" s="386"/>
      <c r="L517" s="386"/>
      <c r="M517" s="386"/>
      <c r="N517" s="386"/>
      <c r="O517" s="386"/>
      <c r="P517" s="386"/>
      <c r="Q517" s="386"/>
      <c r="R517" s="386"/>
      <c r="S517" s="386"/>
      <c r="T517" s="386"/>
      <c r="U517" s="386"/>
      <c r="V517" s="386"/>
      <c r="W517" s="386"/>
      <c r="X517" s="386"/>
      <c r="Y517" s="386"/>
      <c r="Z517" s="386"/>
    </row>
    <row r="518" spans="1:26" ht="15.75" customHeight="1">
      <c r="A518" s="386"/>
      <c r="B518" s="386"/>
      <c r="C518" s="386"/>
      <c r="D518" s="386"/>
      <c r="E518" s="386"/>
      <c r="F518" s="386"/>
      <c r="G518" s="386"/>
      <c r="H518" s="386"/>
      <c r="I518" s="386"/>
      <c r="J518" s="386"/>
      <c r="K518" s="386"/>
      <c r="L518" s="386"/>
      <c r="M518" s="386"/>
      <c r="N518" s="386"/>
      <c r="O518" s="386"/>
      <c r="P518" s="386"/>
      <c r="Q518" s="386"/>
      <c r="R518" s="386"/>
      <c r="S518" s="386"/>
      <c r="T518" s="386"/>
      <c r="U518" s="386"/>
      <c r="V518" s="386"/>
      <c r="W518" s="386"/>
      <c r="X518" s="386"/>
      <c r="Y518" s="386"/>
      <c r="Z518" s="386"/>
    </row>
    <row r="519" spans="1:26" ht="15.75" customHeight="1">
      <c r="A519" s="386"/>
      <c r="B519" s="386"/>
      <c r="C519" s="386"/>
      <c r="D519" s="386"/>
      <c r="E519" s="386"/>
      <c r="F519" s="386"/>
      <c r="G519" s="386"/>
      <c r="H519" s="386"/>
      <c r="I519" s="386"/>
      <c r="J519" s="386"/>
      <c r="K519" s="386"/>
      <c r="L519" s="386"/>
      <c r="M519" s="386"/>
      <c r="N519" s="386"/>
      <c r="O519" s="386"/>
      <c r="P519" s="386"/>
      <c r="Q519" s="386"/>
      <c r="R519" s="386"/>
      <c r="S519" s="386"/>
      <c r="T519" s="386"/>
      <c r="U519" s="386"/>
      <c r="V519" s="386"/>
      <c r="W519" s="386"/>
      <c r="X519" s="386"/>
      <c r="Y519" s="386"/>
      <c r="Z519" s="386"/>
    </row>
    <row r="520" spans="1:26" ht="15.75" customHeight="1">
      <c r="A520" s="386"/>
      <c r="B520" s="386"/>
      <c r="C520" s="386"/>
      <c r="D520" s="386"/>
      <c r="E520" s="386"/>
      <c r="F520" s="386"/>
      <c r="G520" s="386"/>
      <c r="H520" s="386"/>
      <c r="I520" s="386"/>
      <c r="J520" s="386"/>
      <c r="K520" s="386"/>
      <c r="L520" s="386"/>
      <c r="M520" s="386"/>
      <c r="N520" s="386"/>
      <c r="O520" s="386"/>
      <c r="P520" s="386"/>
      <c r="Q520" s="386"/>
      <c r="R520" s="386"/>
      <c r="S520" s="386"/>
      <c r="T520" s="386"/>
      <c r="U520" s="386"/>
      <c r="V520" s="386"/>
      <c r="W520" s="386"/>
      <c r="X520" s="386"/>
      <c r="Y520" s="386"/>
      <c r="Z520" s="386"/>
    </row>
    <row r="521" spans="1:26" ht="15.75" customHeight="1">
      <c r="A521" s="386"/>
      <c r="B521" s="386"/>
      <c r="C521" s="386"/>
      <c r="D521" s="386"/>
      <c r="E521" s="386"/>
      <c r="F521" s="386"/>
      <c r="G521" s="386"/>
      <c r="H521" s="386"/>
      <c r="I521" s="386"/>
      <c r="J521" s="386"/>
      <c r="K521" s="386"/>
      <c r="L521" s="386"/>
      <c r="M521" s="386"/>
      <c r="N521" s="386"/>
      <c r="O521" s="386"/>
      <c r="P521" s="386"/>
      <c r="Q521" s="386"/>
      <c r="R521" s="386"/>
      <c r="S521" s="386"/>
      <c r="T521" s="386"/>
      <c r="U521" s="386"/>
      <c r="V521" s="386"/>
      <c r="W521" s="386"/>
      <c r="X521" s="386"/>
      <c r="Y521" s="386"/>
      <c r="Z521" s="386"/>
    </row>
    <row r="522" spans="1:26" ht="15.75" customHeight="1">
      <c r="A522" s="386"/>
      <c r="B522" s="386"/>
      <c r="C522" s="386"/>
      <c r="D522" s="386"/>
      <c r="E522" s="386"/>
      <c r="F522" s="386"/>
      <c r="G522" s="386"/>
      <c r="H522" s="386"/>
      <c r="I522" s="386"/>
      <c r="J522" s="386"/>
      <c r="K522" s="386"/>
      <c r="L522" s="386"/>
      <c r="M522" s="386"/>
      <c r="N522" s="386"/>
      <c r="O522" s="386"/>
      <c r="P522" s="386"/>
      <c r="Q522" s="386"/>
      <c r="R522" s="386"/>
      <c r="S522" s="386"/>
      <c r="T522" s="386"/>
      <c r="U522" s="386"/>
      <c r="V522" s="386"/>
      <c r="W522" s="386"/>
      <c r="X522" s="386"/>
      <c r="Y522" s="386"/>
      <c r="Z522" s="386"/>
    </row>
    <row r="523" spans="1:26" ht="15.75" customHeight="1">
      <c r="A523" s="386"/>
      <c r="B523" s="386"/>
      <c r="C523" s="386"/>
      <c r="D523" s="386"/>
      <c r="E523" s="386"/>
      <c r="F523" s="386"/>
      <c r="G523" s="386"/>
      <c r="H523" s="386"/>
      <c r="I523" s="386"/>
      <c r="J523" s="386"/>
      <c r="K523" s="386"/>
      <c r="L523" s="386"/>
      <c r="M523" s="386"/>
      <c r="N523" s="386"/>
      <c r="O523" s="386"/>
      <c r="P523" s="386"/>
      <c r="Q523" s="386"/>
      <c r="R523" s="386"/>
      <c r="S523" s="386"/>
      <c r="T523" s="386"/>
      <c r="U523" s="386"/>
      <c r="V523" s="386"/>
      <c r="W523" s="386"/>
      <c r="X523" s="386"/>
      <c r="Y523" s="386"/>
      <c r="Z523" s="386"/>
    </row>
    <row r="524" spans="1:26" ht="15.75" customHeight="1">
      <c r="A524" s="386"/>
      <c r="B524" s="386"/>
      <c r="C524" s="386"/>
      <c r="D524" s="386"/>
      <c r="E524" s="386"/>
      <c r="F524" s="386"/>
      <c r="G524" s="386"/>
      <c r="H524" s="386"/>
      <c r="I524" s="386"/>
      <c r="J524" s="386"/>
      <c r="K524" s="386"/>
      <c r="L524" s="386"/>
      <c r="M524" s="386"/>
      <c r="N524" s="386"/>
      <c r="O524" s="386"/>
      <c r="P524" s="386"/>
      <c r="Q524" s="386"/>
      <c r="R524" s="386"/>
      <c r="S524" s="386"/>
      <c r="T524" s="386"/>
      <c r="U524" s="386"/>
      <c r="V524" s="386"/>
      <c r="W524" s="386"/>
      <c r="X524" s="386"/>
      <c r="Y524" s="386"/>
      <c r="Z524" s="386"/>
    </row>
    <row r="525" spans="1:26" ht="15.75" customHeight="1">
      <c r="A525" s="386"/>
      <c r="B525" s="386"/>
      <c r="C525" s="386"/>
      <c r="D525" s="386"/>
      <c r="E525" s="386"/>
      <c r="F525" s="386"/>
      <c r="G525" s="386"/>
      <c r="H525" s="386"/>
      <c r="I525" s="386"/>
      <c r="J525" s="386"/>
      <c r="K525" s="386"/>
      <c r="L525" s="386"/>
      <c r="M525" s="386"/>
      <c r="N525" s="386"/>
      <c r="O525" s="386"/>
      <c r="P525" s="386"/>
      <c r="Q525" s="386"/>
      <c r="R525" s="386"/>
      <c r="S525" s="386"/>
      <c r="T525" s="386"/>
      <c r="U525" s="386"/>
      <c r="V525" s="386"/>
      <c r="W525" s="386"/>
      <c r="X525" s="386"/>
      <c r="Y525" s="386"/>
      <c r="Z525" s="386"/>
    </row>
    <row r="526" spans="1:26" ht="15.75" customHeight="1">
      <c r="A526" s="386"/>
      <c r="B526" s="386"/>
      <c r="C526" s="386"/>
      <c r="D526" s="386"/>
      <c r="E526" s="386"/>
      <c r="F526" s="386"/>
      <c r="G526" s="386"/>
      <c r="H526" s="386"/>
      <c r="I526" s="386"/>
      <c r="J526" s="386"/>
      <c r="K526" s="386"/>
      <c r="L526" s="386"/>
      <c r="M526" s="386"/>
      <c r="N526" s="386"/>
      <c r="O526" s="386"/>
      <c r="P526" s="386"/>
      <c r="Q526" s="386"/>
      <c r="R526" s="386"/>
      <c r="S526" s="386"/>
      <c r="T526" s="386"/>
      <c r="U526" s="386"/>
      <c r="V526" s="386"/>
      <c r="W526" s="386"/>
      <c r="X526" s="386"/>
      <c r="Y526" s="386"/>
      <c r="Z526" s="386"/>
    </row>
    <row r="527" spans="1:26" ht="15.75" customHeight="1">
      <c r="A527" s="386"/>
      <c r="B527" s="386"/>
      <c r="C527" s="386"/>
      <c r="D527" s="386"/>
      <c r="E527" s="386"/>
      <c r="F527" s="386"/>
      <c r="G527" s="386"/>
      <c r="H527" s="386"/>
      <c r="I527" s="386"/>
      <c r="J527" s="386"/>
      <c r="K527" s="386"/>
      <c r="L527" s="386"/>
      <c r="M527" s="386"/>
      <c r="N527" s="386"/>
      <c r="O527" s="386"/>
      <c r="P527" s="386"/>
      <c r="Q527" s="386"/>
      <c r="R527" s="386"/>
      <c r="S527" s="386"/>
      <c r="T527" s="386"/>
      <c r="U527" s="386"/>
      <c r="V527" s="386"/>
      <c r="W527" s="386"/>
      <c r="X527" s="386"/>
      <c r="Y527" s="386"/>
      <c r="Z527" s="386"/>
    </row>
    <row r="528" spans="1:26" ht="15.75" customHeight="1">
      <c r="A528" s="386"/>
      <c r="B528" s="386"/>
      <c r="C528" s="386"/>
      <c r="D528" s="386"/>
      <c r="E528" s="386"/>
      <c r="F528" s="386"/>
      <c r="G528" s="386"/>
      <c r="H528" s="386"/>
      <c r="I528" s="386"/>
      <c r="J528" s="386"/>
      <c r="K528" s="386"/>
      <c r="L528" s="386"/>
      <c r="M528" s="386"/>
      <c r="N528" s="386"/>
      <c r="O528" s="386"/>
      <c r="P528" s="386"/>
      <c r="Q528" s="386"/>
      <c r="R528" s="386"/>
      <c r="S528" s="386"/>
      <c r="T528" s="386"/>
      <c r="U528" s="386"/>
      <c r="V528" s="386"/>
      <c r="W528" s="386"/>
      <c r="X528" s="386"/>
      <c r="Y528" s="386"/>
      <c r="Z528" s="386"/>
    </row>
    <row r="529" spans="1:26" ht="15.75" customHeight="1">
      <c r="A529" s="386"/>
      <c r="B529" s="386"/>
      <c r="C529" s="386"/>
      <c r="D529" s="386"/>
      <c r="E529" s="386"/>
      <c r="F529" s="386"/>
      <c r="G529" s="386"/>
      <c r="H529" s="386"/>
      <c r="I529" s="386"/>
      <c r="J529" s="386"/>
      <c r="K529" s="386"/>
      <c r="L529" s="386"/>
      <c r="M529" s="386"/>
      <c r="N529" s="386"/>
      <c r="O529" s="386"/>
      <c r="P529" s="386"/>
      <c r="Q529" s="386"/>
      <c r="R529" s="386"/>
      <c r="S529" s="386"/>
      <c r="T529" s="386"/>
      <c r="U529" s="386"/>
      <c r="V529" s="386"/>
      <c r="W529" s="386"/>
      <c r="X529" s="386"/>
      <c r="Y529" s="386"/>
      <c r="Z529" s="386"/>
    </row>
    <row r="530" spans="1:26" ht="15.75" customHeight="1">
      <c r="A530" s="386"/>
      <c r="B530" s="386"/>
      <c r="C530" s="386"/>
      <c r="D530" s="386"/>
      <c r="E530" s="386"/>
      <c r="F530" s="386"/>
      <c r="G530" s="386"/>
      <c r="H530" s="386"/>
      <c r="I530" s="386"/>
      <c r="J530" s="386"/>
      <c r="K530" s="386"/>
      <c r="L530" s="386"/>
      <c r="M530" s="386"/>
      <c r="N530" s="386"/>
      <c r="O530" s="386"/>
      <c r="P530" s="386"/>
      <c r="Q530" s="386"/>
      <c r="R530" s="386"/>
      <c r="S530" s="386"/>
      <c r="T530" s="386"/>
      <c r="U530" s="386"/>
      <c r="V530" s="386"/>
      <c r="W530" s="386"/>
      <c r="X530" s="386"/>
      <c r="Y530" s="386"/>
      <c r="Z530" s="386"/>
    </row>
    <row r="531" spans="1:26" ht="15.75" customHeight="1">
      <c r="A531" s="386"/>
      <c r="B531" s="386"/>
      <c r="C531" s="386"/>
      <c r="D531" s="386"/>
      <c r="E531" s="386"/>
      <c r="F531" s="386"/>
      <c r="G531" s="386"/>
      <c r="H531" s="386"/>
      <c r="I531" s="386"/>
      <c r="J531" s="386"/>
      <c r="K531" s="386"/>
      <c r="L531" s="386"/>
      <c r="M531" s="386"/>
      <c r="N531" s="386"/>
      <c r="O531" s="386"/>
      <c r="P531" s="386"/>
      <c r="Q531" s="386"/>
      <c r="R531" s="386"/>
      <c r="S531" s="386"/>
      <c r="T531" s="386"/>
      <c r="U531" s="386"/>
      <c r="V531" s="386"/>
      <c r="W531" s="386"/>
      <c r="X531" s="386"/>
      <c r="Y531" s="386"/>
      <c r="Z531" s="386"/>
    </row>
    <row r="532" spans="1:26" ht="15.75" customHeight="1">
      <c r="A532" s="386"/>
      <c r="B532" s="386"/>
      <c r="C532" s="386"/>
      <c r="D532" s="386"/>
      <c r="E532" s="386"/>
      <c r="F532" s="386"/>
      <c r="G532" s="386"/>
      <c r="H532" s="386"/>
      <c r="I532" s="386"/>
      <c r="J532" s="386"/>
      <c r="K532" s="386"/>
      <c r="L532" s="386"/>
      <c r="M532" s="386"/>
      <c r="N532" s="386"/>
      <c r="O532" s="386"/>
      <c r="P532" s="386"/>
      <c r="Q532" s="386"/>
      <c r="R532" s="386"/>
      <c r="S532" s="386"/>
      <c r="T532" s="386"/>
      <c r="U532" s="386"/>
      <c r="V532" s="386"/>
      <c r="W532" s="386"/>
      <c r="X532" s="386"/>
      <c r="Y532" s="386"/>
      <c r="Z532" s="386"/>
    </row>
    <row r="533" spans="1:26" ht="15.75" customHeight="1">
      <c r="A533" s="386"/>
      <c r="B533" s="386"/>
      <c r="C533" s="386"/>
      <c r="D533" s="386"/>
      <c r="E533" s="386"/>
      <c r="F533" s="386"/>
      <c r="G533" s="386"/>
      <c r="H533" s="386"/>
      <c r="I533" s="386"/>
      <c r="J533" s="386"/>
      <c r="K533" s="386"/>
      <c r="L533" s="386"/>
      <c r="M533" s="386"/>
      <c r="N533" s="386"/>
      <c r="O533" s="386"/>
      <c r="P533" s="386"/>
      <c r="Q533" s="386"/>
      <c r="R533" s="386"/>
      <c r="S533" s="386"/>
      <c r="T533" s="386"/>
      <c r="U533" s="386"/>
      <c r="V533" s="386"/>
      <c r="W533" s="386"/>
      <c r="X533" s="386"/>
      <c r="Y533" s="386"/>
      <c r="Z533" s="386"/>
    </row>
    <row r="534" spans="1:26" ht="15.75" customHeight="1">
      <c r="A534" s="386"/>
      <c r="B534" s="386"/>
      <c r="C534" s="386"/>
      <c r="D534" s="386"/>
      <c r="E534" s="386"/>
      <c r="F534" s="386"/>
      <c r="G534" s="386"/>
      <c r="H534" s="386"/>
      <c r="I534" s="386"/>
      <c r="J534" s="386"/>
      <c r="K534" s="386"/>
      <c r="L534" s="386"/>
      <c r="M534" s="386"/>
      <c r="N534" s="386"/>
      <c r="O534" s="386"/>
      <c r="P534" s="386"/>
      <c r="Q534" s="386"/>
      <c r="R534" s="386"/>
      <c r="S534" s="386"/>
      <c r="T534" s="386"/>
      <c r="U534" s="386"/>
      <c r="V534" s="386"/>
      <c r="W534" s="386"/>
      <c r="X534" s="386"/>
      <c r="Y534" s="386"/>
      <c r="Z534" s="386"/>
    </row>
    <row r="535" spans="1:26" ht="15.75" customHeight="1">
      <c r="A535" s="386"/>
      <c r="B535" s="386"/>
      <c r="C535" s="386"/>
      <c r="D535" s="386"/>
      <c r="E535" s="386"/>
      <c r="F535" s="386"/>
      <c r="G535" s="386"/>
      <c r="H535" s="386"/>
      <c r="I535" s="386"/>
      <c r="J535" s="386"/>
      <c r="K535" s="386"/>
      <c r="L535" s="386"/>
      <c r="M535" s="386"/>
      <c r="N535" s="386"/>
      <c r="O535" s="386"/>
      <c r="P535" s="386"/>
      <c r="Q535" s="386"/>
      <c r="R535" s="386"/>
      <c r="S535" s="386"/>
      <c r="T535" s="386"/>
      <c r="U535" s="386"/>
      <c r="V535" s="386"/>
      <c r="W535" s="386"/>
      <c r="X535" s="386"/>
      <c r="Y535" s="386"/>
      <c r="Z535" s="386"/>
    </row>
    <row r="536" spans="1:26" ht="15.75" customHeight="1">
      <c r="A536" s="386"/>
      <c r="B536" s="386"/>
      <c r="C536" s="386"/>
      <c r="D536" s="386"/>
      <c r="E536" s="386"/>
      <c r="F536" s="386"/>
      <c r="G536" s="386"/>
      <c r="H536" s="386"/>
      <c r="I536" s="386"/>
      <c r="J536" s="386"/>
      <c r="K536" s="386"/>
      <c r="L536" s="386"/>
      <c r="M536" s="386"/>
      <c r="N536" s="386"/>
      <c r="O536" s="386"/>
      <c r="P536" s="386"/>
      <c r="Q536" s="386"/>
      <c r="R536" s="386"/>
      <c r="S536" s="386"/>
      <c r="T536" s="386"/>
      <c r="U536" s="386"/>
      <c r="V536" s="386"/>
      <c r="W536" s="386"/>
      <c r="X536" s="386"/>
      <c r="Y536" s="386"/>
      <c r="Z536" s="386"/>
    </row>
    <row r="537" spans="1:26" ht="15.75" customHeight="1">
      <c r="A537" s="386"/>
      <c r="B537" s="386"/>
      <c r="C537" s="386"/>
      <c r="D537" s="386"/>
      <c r="E537" s="386"/>
      <c r="F537" s="386"/>
      <c r="G537" s="386"/>
      <c r="H537" s="386"/>
      <c r="I537" s="386"/>
      <c r="J537" s="386"/>
      <c r="K537" s="386"/>
      <c r="L537" s="386"/>
      <c r="M537" s="386"/>
      <c r="N537" s="386"/>
      <c r="O537" s="386"/>
      <c r="P537" s="386"/>
      <c r="Q537" s="386"/>
      <c r="R537" s="386"/>
      <c r="S537" s="386"/>
      <c r="T537" s="386"/>
      <c r="U537" s="386"/>
      <c r="V537" s="386"/>
      <c r="W537" s="386"/>
      <c r="X537" s="386"/>
      <c r="Y537" s="386"/>
      <c r="Z537" s="386"/>
    </row>
    <row r="538" spans="1:26" ht="15.75" customHeight="1">
      <c r="A538" s="386"/>
      <c r="B538" s="386"/>
      <c r="C538" s="386"/>
      <c r="D538" s="386"/>
      <c r="E538" s="386"/>
      <c r="F538" s="386"/>
      <c r="G538" s="386"/>
      <c r="H538" s="386"/>
      <c r="I538" s="386"/>
      <c r="J538" s="386"/>
      <c r="K538" s="386"/>
      <c r="L538" s="386"/>
      <c r="M538" s="386"/>
      <c r="N538" s="386"/>
      <c r="O538" s="386"/>
      <c r="P538" s="386"/>
      <c r="Q538" s="386"/>
      <c r="R538" s="386"/>
      <c r="S538" s="386"/>
      <c r="T538" s="386"/>
      <c r="U538" s="386"/>
      <c r="V538" s="386"/>
      <c r="W538" s="386"/>
      <c r="X538" s="386"/>
      <c r="Y538" s="386"/>
      <c r="Z538" s="386"/>
    </row>
    <row r="539" spans="1:26" ht="15.75" customHeight="1">
      <c r="A539" s="386"/>
      <c r="B539" s="386"/>
      <c r="C539" s="386"/>
      <c r="D539" s="386"/>
      <c r="E539" s="386"/>
      <c r="F539" s="386"/>
      <c r="G539" s="386"/>
      <c r="H539" s="386"/>
      <c r="I539" s="386"/>
      <c r="J539" s="386"/>
      <c r="K539" s="386"/>
      <c r="L539" s="386"/>
      <c r="M539" s="386"/>
      <c r="N539" s="386"/>
      <c r="O539" s="386"/>
      <c r="P539" s="386"/>
      <c r="Q539" s="386"/>
      <c r="R539" s="386"/>
      <c r="S539" s="386"/>
      <c r="T539" s="386"/>
      <c r="U539" s="386"/>
      <c r="V539" s="386"/>
      <c r="W539" s="386"/>
      <c r="X539" s="386"/>
      <c r="Y539" s="386"/>
      <c r="Z539" s="386"/>
    </row>
    <row r="540" spans="1:26" ht="15.75" customHeight="1">
      <c r="A540" s="386"/>
      <c r="B540" s="386"/>
      <c r="C540" s="386"/>
      <c r="D540" s="386"/>
      <c r="E540" s="386"/>
      <c r="F540" s="386"/>
      <c r="G540" s="386"/>
      <c r="H540" s="386"/>
      <c r="I540" s="386"/>
      <c r="J540" s="386"/>
      <c r="K540" s="386"/>
      <c r="L540" s="386"/>
      <c r="M540" s="386"/>
      <c r="N540" s="386"/>
      <c r="O540" s="386"/>
      <c r="P540" s="386"/>
      <c r="Q540" s="386"/>
      <c r="R540" s="386"/>
      <c r="S540" s="386"/>
      <c r="T540" s="386"/>
      <c r="U540" s="386"/>
      <c r="V540" s="386"/>
      <c r="W540" s="386"/>
      <c r="X540" s="386"/>
      <c r="Y540" s="386"/>
      <c r="Z540" s="386"/>
    </row>
    <row r="541" spans="1:26" ht="15.75" customHeight="1">
      <c r="A541" s="386"/>
      <c r="B541" s="386"/>
      <c r="C541" s="386"/>
      <c r="D541" s="386"/>
      <c r="E541" s="386"/>
      <c r="F541" s="386"/>
      <c r="G541" s="386"/>
      <c r="H541" s="386"/>
      <c r="I541" s="386"/>
      <c r="J541" s="386"/>
      <c r="K541" s="386"/>
      <c r="L541" s="386"/>
      <c r="M541" s="386"/>
      <c r="N541" s="386"/>
      <c r="O541" s="386"/>
      <c r="P541" s="386"/>
      <c r="Q541" s="386"/>
      <c r="R541" s="386"/>
      <c r="S541" s="386"/>
      <c r="T541" s="386"/>
      <c r="U541" s="386"/>
      <c r="V541" s="386"/>
      <c r="W541" s="386"/>
      <c r="X541" s="386"/>
      <c r="Y541" s="386"/>
      <c r="Z541" s="386"/>
    </row>
    <row r="542" spans="1:26" ht="15.75" customHeight="1">
      <c r="A542" s="386"/>
      <c r="B542" s="386"/>
      <c r="C542" s="386"/>
      <c r="D542" s="386"/>
      <c r="E542" s="386"/>
      <c r="F542" s="386"/>
      <c r="G542" s="386"/>
      <c r="H542" s="386"/>
      <c r="I542" s="386"/>
      <c r="J542" s="386"/>
      <c r="K542" s="386"/>
      <c r="L542" s="386"/>
      <c r="M542" s="386"/>
      <c r="N542" s="386"/>
      <c r="O542" s="386"/>
      <c r="P542" s="386"/>
      <c r="Q542" s="386"/>
      <c r="R542" s="386"/>
      <c r="S542" s="386"/>
      <c r="T542" s="386"/>
      <c r="U542" s="386"/>
      <c r="V542" s="386"/>
      <c r="W542" s="386"/>
      <c r="X542" s="386"/>
      <c r="Y542" s="386"/>
      <c r="Z542" s="386"/>
    </row>
    <row r="543" spans="1:26" ht="15.75" customHeight="1">
      <c r="A543" s="386"/>
      <c r="B543" s="386"/>
      <c r="C543" s="386"/>
      <c r="D543" s="386"/>
      <c r="E543" s="386"/>
      <c r="F543" s="386"/>
      <c r="G543" s="386"/>
      <c r="H543" s="386"/>
      <c r="I543" s="386"/>
      <c r="J543" s="386"/>
      <c r="K543" s="386"/>
      <c r="L543" s="386"/>
      <c r="M543" s="386"/>
      <c r="N543" s="386"/>
      <c r="O543" s="386"/>
      <c r="P543" s="386"/>
      <c r="Q543" s="386"/>
      <c r="R543" s="386"/>
      <c r="S543" s="386"/>
      <c r="T543" s="386"/>
      <c r="U543" s="386"/>
      <c r="V543" s="386"/>
      <c r="W543" s="386"/>
      <c r="X543" s="386"/>
      <c r="Y543" s="386"/>
      <c r="Z543" s="386"/>
    </row>
    <row r="544" spans="1:26" ht="15.75" customHeight="1">
      <c r="A544" s="386"/>
      <c r="B544" s="386"/>
      <c r="C544" s="386"/>
      <c r="D544" s="386"/>
      <c r="E544" s="386"/>
      <c r="F544" s="386"/>
      <c r="G544" s="386"/>
      <c r="H544" s="386"/>
      <c r="I544" s="386"/>
      <c r="J544" s="386"/>
      <c r="K544" s="386"/>
      <c r="L544" s="386"/>
      <c r="M544" s="386"/>
      <c r="N544" s="386"/>
      <c r="O544" s="386"/>
      <c r="P544" s="386"/>
      <c r="Q544" s="386"/>
      <c r="R544" s="386"/>
      <c r="S544" s="386"/>
      <c r="T544" s="386"/>
      <c r="U544" s="386"/>
      <c r="V544" s="386"/>
      <c r="W544" s="386"/>
      <c r="X544" s="386"/>
      <c r="Y544" s="386"/>
      <c r="Z544" s="386"/>
    </row>
    <row r="545" spans="1:26" ht="15.75" customHeight="1">
      <c r="A545" s="386"/>
      <c r="B545" s="386"/>
      <c r="C545" s="386"/>
      <c r="D545" s="386"/>
      <c r="E545" s="386"/>
      <c r="F545" s="386"/>
      <c r="G545" s="386"/>
      <c r="H545" s="386"/>
      <c r="I545" s="386"/>
      <c r="J545" s="386"/>
      <c r="K545" s="386"/>
      <c r="L545" s="386"/>
      <c r="M545" s="386"/>
      <c r="N545" s="386"/>
      <c r="O545" s="386"/>
      <c r="P545" s="386"/>
      <c r="Q545" s="386"/>
      <c r="R545" s="386"/>
      <c r="S545" s="386"/>
      <c r="T545" s="386"/>
      <c r="U545" s="386"/>
      <c r="V545" s="386"/>
      <c r="W545" s="386"/>
      <c r="X545" s="386"/>
      <c r="Y545" s="386"/>
      <c r="Z545" s="386"/>
    </row>
    <row r="546" spans="1:26" ht="15.75" customHeight="1">
      <c r="A546" s="386"/>
      <c r="B546" s="386"/>
      <c r="C546" s="386"/>
      <c r="D546" s="386"/>
      <c r="E546" s="386"/>
      <c r="F546" s="386"/>
      <c r="G546" s="386"/>
      <c r="H546" s="386"/>
      <c r="I546" s="386"/>
      <c r="J546" s="386"/>
      <c r="K546" s="386"/>
      <c r="L546" s="386"/>
      <c r="M546" s="386"/>
      <c r="N546" s="386"/>
      <c r="O546" s="386"/>
      <c r="P546" s="386"/>
      <c r="Q546" s="386"/>
      <c r="R546" s="386"/>
      <c r="S546" s="386"/>
      <c r="T546" s="386"/>
      <c r="U546" s="386"/>
      <c r="V546" s="386"/>
      <c r="W546" s="386"/>
      <c r="X546" s="386"/>
      <c r="Y546" s="386"/>
      <c r="Z546" s="386"/>
    </row>
    <row r="547" spans="1:26" ht="15.75" customHeight="1">
      <c r="A547" s="386"/>
      <c r="B547" s="386"/>
      <c r="C547" s="386"/>
      <c r="D547" s="386"/>
      <c r="E547" s="386"/>
      <c r="F547" s="386"/>
      <c r="G547" s="386"/>
      <c r="H547" s="386"/>
      <c r="I547" s="386"/>
      <c r="J547" s="386"/>
      <c r="K547" s="386"/>
      <c r="L547" s="386"/>
      <c r="M547" s="386"/>
      <c r="N547" s="386"/>
      <c r="O547" s="386"/>
      <c r="P547" s="386"/>
      <c r="Q547" s="386"/>
      <c r="R547" s="386"/>
      <c r="S547" s="386"/>
      <c r="T547" s="386"/>
      <c r="U547" s="386"/>
      <c r="V547" s="386"/>
      <c r="W547" s="386"/>
      <c r="X547" s="386"/>
      <c r="Y547" s="386"/>
      <c r="Z547" s="386"/>
    </row>
    <row r="548" spans="1:26" ht="15.75" customHeight="1">
      <c r="A548" s="386"/>
      <c r="B548" s="386"/>
      <c r="C548" s="386"/>
      <c r="D548" s="386"/>
      <c r="E548" s="386"/>
      <c r="F548" s="386"/>
      <c r="G548" s="386"/>
      <c r="H548" s="386"/>
      <c r="I548" s="386"/>
      <c r="J548" s="386"/>
      <c r="K548" s="386"/>
      <c r="L548" s="386"/>
      <c r="M548" s="386"/>
      <c r="N548" s="386"/>
      <c r="O548" s="386"/>
      <c r="P548" s="386"/>
      <c r="Q548" s="386"/>
      <c r="R548" s="386"/>
      <c r="S548" s="386"/>
      <c r="T548" s="386"/>
      <c r="U548" s="386"/>
      <c r="V548" s="386"/>
      <c r="W548" s="386"/>
      <c r="X548" s="386"/>
      <c r="Y548" s="386"/>
      <c r="Z548" s="386"/>
    </row>
    <row r="549" spans="1:26" ht="15.75" customHeight="1">
      <c r="A549" s="386"/>
      <c r="B549" s="386"/>
      <c r="C549" s="386"/>
      <c r="D549" s="386"/>
      <c r="E549" s="386"/>
      <c r="F549" s="386"/>
      <c r="G549" s="386"/>
      <c r="H549" s="386"/>
      <c r="I549" s="386"/>
      <c r="J549" s="386"/>
      <c r="K549" s="386"/>
      <c r="L549" s="386"/>
      <c r="M549" s="386"/>
      <c r="N549" s="386"/>
      <c r="O549" s="386"/>
      <c r="P549" s="386"/>
      <c r="Q549" s="386"/>
      <c r="R549" s="386"/>
      <c r="S549" s="386"/>
      <c r="T549" s="386"/>
      <c r="U549" s="386"/>
      <c r="V549" s="386"/>
      <c r="W549" s="386"/>
      <c r="X549" s="386"/>
      <c r="Y549" s="386"/>
      <c r="Z549" s="386"/>
    </row>
    <row r="550" spans="1:26" ht="15.75" customHeight="1">
      <c r="A550" s="386"/>
      <c r="B550" s="386"/>
      <c r="C550" s="386"/>
      <c r="D550" s="386"/>
      <c r="E550" s="386"/>
      <c r="F550" s="386"/>
      <c r="G550" s="386"/>
      <c r="H550" s="386"/>
      <c r="I550" s="386"/>
      <c r="J550" s="386"/>
      <c r="K550" s="386"/>
      <c r="L550" s="386"/>
      <c r="M550" s="386"/>
      <c r="N550" s="386"/>
      <c r="O550" s="386"/>
      <c r="P550" s="386"/>
      <c r="Q550" s="386"/>
      <c r="R550" s="386"/>
      <c r="S550" s="386"/>
      <c r="T550" s="386"/>
      <c r="U550" s="386"/>
      <c r="V550" s="386"/>
      <c r="W550" s="386"/>
      <c r="X550" s="386"/>
      <c r="Y550" s="386"/>
      <c r="Z550" s="386"/>
    </row>
    <row r="551" spans="1:26" ht="15.75" customHeight="1">
      <c r="A551" s="386"/>
      <c r="B551" s="386"/>
      <c r="C551" s="386"/>
      <c r="D551" s="386"/>
      <c r="E551" s="386"/>
      <c r="F551" s="386"/>
      <c r="G551" s="386"/>
      <c r="H551" s="386"/>
      <c r="I551" s="386"/>
      <c r="J551" s="386"/>
      <c r="K551" s="386"/>
      <c r="L551" s="386"/>
      <c r="M551" s="386"/>
      <c r="N551" s="386"/>
      <c r="O551" s="386"/>
      <c r="P551" s="386"/>
      <c r="Q551" s="386"/>
      <c r="R551" s="386"/>
      <c r="S551" s="386"/>
      <c r="T551" s="386"/>
      <c r="U551" s="386"/>
      <c r="V551" s="386"/>
      <c r="W551" s="386"/>
      <c r="X551" s="386"/>
      <c r="Y551" s="386"/>
      <c r="Z551" s="386"/>
    </row>
    <row r="552" spans="1:26" ht="15.75" customHeight="1">
      <c r="A552" s="386"/>
      <c r="B552" s="386"/>
      <c r="C552" s="386"/>
      <c r="D552" s="386"/>
      <c r="E552" s="386"/>
      <c r="F552" s="386"/>
      <c r="G552" s="386"/>
      <c r="H552" s="386"/>
      <c r="I552" s="386"/>
      <c r="J552" s="386"/>
      <c r="K552" s="386"/>
      <c r="L552" s="386"/>
      <c r="M552" s="386"/>
      <c r="N552" s="386"/>
      <c r="O552" s="386"/>
      <c r="P552" s="386"/>
      <c r="Q552" s="386"/>
      <c r="R552" s="386"/>
      <c r="S552" s="386"/>
      <c r="T552" s="386"/>
      <c r="U552" s="386"/>
      <c r="V552" s="386"/>
      <c r="W552" s="386"/>
      <c r="X552" s="386"/>
      <c r="Y552" s="386"/>
      <c r="Z552" s="386"/>
    </row>
    <row r="553" spans="1:26" ht="15.75" customHeight="1">
      <c r="A553" s="386"/>
      <c r="B553" s="386"/>
      <c r="C553" s="386"/>
      <c r="D553" s="386"/>
      <c r="E553" s="386"/>
      <c r="F553" s="386"/>
      <c r="G553" s="386"/>
      <c r="H553" s="386"/>
      <c r="I553" s="386"/>
      <c r="J553" s="386"/>
      <c r="K553" s="386"/>
      <c r="L553" s="386"/>
      <c r="M553" s="386"/>
      <c r="N553" s="386"/>
      <c r="O553" s="386"/>
      <c r="P553" s="386"/>
      <c r="Q553" s="386"/>
      <c r="R553" s="386"/>
      <c r="S553" s="386"/>
      <c r="T553" s="386"/>
      <c r="U553" s="386"/>
      <c r="V553" s="386"/>
      <c r="W553" s="386"/>
      <c r="X553" s="386"/>
      <c r="Y553" s="386"/>
      <c r="Z553" s="386"/>
    </row>
    <row r="554" spans="1:26" ht="15.75" customHeight="1">
      <c r="A554" s="386"/>
      <c r="B554" s="386"/>
      <c r="C554" s="386"/>
      <c r="D554" s="386"/>
      <c r="E554" s="386"/>
      <c r="F554" s="386"/>
      <c r="G554" s="386"/>
      <c r="H554" s="386"/>
      <c r="I554" s="386"/>
      <c r="J554" s="386"/>
      <c r="K554" s="386"/>
      <c r="L554" s="386"/>
      <c r="M554" s="386"/>
      <c r="N554" s="386"/>
      <c r="O554" s="386"/>
      <c r="P554" s="386"/>
      <c r="Q554" s="386"/>
      <c r="R554" s="386"/>
      <c r="S554" s="386"/>
      <c r="T554" s="386"/>
      <c r="U554" s="386"/>
      <c r="V554" s="386"/>
      <c r="W554" s="386"/>
      <c r="X554" s="386"/>
      <c r="Y554" s="386"/>
      <c r="Z554" s="386"/>
    </row>
    <row r="555" spans="1:26" ht="15.75" customHeight="1">
      <c r="A555" s="386"/>
      <c r="B555" s="386"/>
      <c r="C555" s="386"/>
      <c r="D555" s="386"/>
      <c r="E555" s="386"/>
      <c r="F555" s="386"/>
      <c r="G555" s="386"/>
      <c r="H555" s="386"/>
      <c r="I555" s="386"/>
      <c r="J555" s="386"/>
      <c r="K555" s="386"/>
      <c r="L555" s="386"/>
      <c r="M555" s="386"/>
      <c r="N555" s="386"/>
      <c r="O555" s="386"/>
      <c r="P555" s="386"/>
      <c r="Q555" s="386"/>
      <c r="R555" s="386"/>
      <c r="S555" s="386"/>
      <c r="T555" s="386"/>
      <c r="U555" s="386"/>
      <c r="V555" s="386"/>
      <c r="W555" s="386"/>
      <c r="X555" s="386"/>
      <c r="Y555" s="386"/>
      <c r="Z555" s="386"/>
    </row>
    <row r="556" spans="1:26" ht="15.75" customHeight="1">
      <c r="A556" s="386"/>
      <c r="B556" s="386"/>
      <c r="C556" s="386"/>
      <c r="D556" s="386"/>
      <c r="E556" s="386"/>
      <c r="F556" s="386"/>
      <c r="G556" s="386"/>
      <c r="H556" s="386"/>
      <c r="I556" s="386"/>
      <c r="J556" s="386"/>
      <c r="K556" s="386"/>
      <c r="L556" s="386"/>
      <c r="M556" s="386"/>
      <c r="N556" s="386"/>
      <c r="O556" s="386"/>
      <c r="P556" s="386"/>
      <c r="Q556" s="386"/>
      <c r="R556" s="386"/>
      <c r="S556" s="386"/>
      <c r="T556" s="386"/>
      <c r="U556" s="386"/>
      <c r="V556" s="386"/>
      <c r="W556" s="386"/>
      <c r="X556" s="386"/>
      <c r="Y556" s="386"/>
      <c r="Z556" s="386"/>
    </row>
    <row r="557" spans="1:26" ht="15.75" customHeight="1">
      <c r="A557" s="386"/>
      <c r="B557" s="386"/>
      <c r="C557" s="386"/>
      <c r="D557" s="386"/>
      <c r="E557" s="386"/>
      <c r="F557" s="386"/>
      <c r="G557" s="386"/>
      <c r="H557" s="386"/>
      <c r="I557" s="386"/>
      <c r="J557" s="386"/>
      <c r="K557" s="386"/>
      <c r="L557" s="386"/>
      <c r="M557" s="386"/>
      <c r="N557" s="386"/>
      <c r="O557" s="386"/>
      <c r="P557" s="386"/>
      <c r="Q557" s="386"/>
      <c r="R557" s="386"/>
      <c r="S557" s="386"/>
      <c r="T557" s="386"/>
      <c r="U557" s="386"/>
      <c r="V557" s="386"/>
      <c r="W557" s="386"/>
      <c r="X557" s="386"/>
      <c r="Y557" s="386"/>
      <c r="Z557" s="386"/>
    </row>
    <row r="558" spans="1:26" ht="15.75" customHeight="1">
      <c r="A558" s="386"/>
      <c r="B558" s="386"/>
      <c r="C558" s="386"/>
      <c r="D558" s="386"/>
      <c r="E558" s="386"/>
      <c r="F558" s="386"/>
      <c r="G558" s="386"/>
      <c r="H558" s="386"/>
      <c r="I558" s="386"/>
      <c r="J558" s="386"/>
      <c r="K558" s="386"/>
      <c r="L558" s="386"/>
      <c r="M558" s="386"/>
      <c r="N558" s="386"/>
      <c r="O558" s="386"/>
      <c r="P558" s="386"/>
      <c r="Q558" s="386"/>
      <c r="R558" s="386"/>
      <c r="S558" s="386"/>
      <c r="T558" s="386"/>
      <c r="U558" s="386"/>
      <c r="V558" s="386"/>
      <c r="W558" s="386"/>
      <c r="X558" s="386"/>
      <c r="Y558" s="386"/>
      <c r="Z558" s="386"/>
    </row>
    <row r="559" spans="1:26" ht="15.75" customHeight="1">
      <c r="A559" s="386"/>
      <c r="B559" s="386"/>
      <c r="C559" s="386"/>
      <c r="D559" s="386"/>
      <c r="E559" s="386"/>
      <c r="F559" s="386"/>
      <c r="G559" s="386"/>
      <c r="H559" s="386"/>
      <c r="I559" s="386"/>
      <c r="J559" s="386"/>
      <c r="K559" s="386"/>
      <c r="L559" s="386"/>
      <c r="M559" s="386"/>
      <c r="N559" s="386"/>
      <c r="O559" s="386"/>
      <c r="P559" s="386"/>
      <c r="Q559" s="386"/>
      <c r="R559" s="386"/>
      <c r="S559" s="386"/>
      <c r="T559" s="386"/>
      <c r="U559" s="386"/>
      <c r="V559" s="386"/>
      <c r="W559" s="386"/>
      <c r="X559" s="386"/>
      <c r="Y559" s="386"/>
      <c r="Z559" s="386"/>
    </row>
    <row r="560" spans="1:26" ht="15.75" customHeight="1">
      <c r="A560" s="386"/>
      <c r="B560" s="386"/>
      <c r="C560" s="386"/>
      <c r="D560" s="386"/>
      <c r="E560" s="386"/>
      <c r="F560" s="386"/>
      <c r="G560" s="386"/>
      <c r="H560" s="386"/>
      <c r="I560" s="386"/>
      <c r="J560" s="386"/>
      <c r="K560" s="386"/>
      <c r="L560" s="386"/>
      <c r="M560" s="386"/>
      <c r="N560" s="386"/>
      <c r="O560" s="386"/>
      <c r="P560" s="386"/>
      <c r="Q560" s="386"/>
      <c r="R560" s="386"/>
      <c r="S560" s="386"/>
      <c r="T560" s="386"/>
      <c r="U560" s="386"/>
      <c r="V560" s="386"/>
      <c r="W560" s="386"/>
      <c r="X560" s="386"/>
      <c r="Y560" s="386"/>
      <c r="Z560" s="386"/>
    </row>
    <row r="561" spans="1:26" ht="15.75" customHeight="1">
      <c r="A561" s="386"/>
      <c r="B561" s="386"/>
      <c r="C561" s="386"/>
      <c r="D561" s="386"/>
      <c r="E561" s="386"/>
      <c r="F561" s="386"/>
      <c r="G561" s="386"/>
      <c r="H561" s="386"/>
      <c r="I561" s="386"/>
      <c r="J561" s="386"/>
      <c r="K561" s="386"/>
      <c r="L561" s="386"/>
      <c r="M561" s="386"/>
      <c r="N561" s="386"/>
      <c r="O561" s="386"/>
      <c r="P561" s="386"/>
      <c r="Q561" s="386"/>
      <c r="R561" s="386"/>
      <c r="S561" s="386"/>
      <c r="T561" s="386"/>
      <c r="U561" s="386"/>
      <c r="V561" s="386"/>
      <c r="W561" s="386"/>
      <c r="X561" s="386"/>
      <c r="Y561" s="386"/>
      <c r="Z561" s="386"/>
    </row>
    <row r="562" spans="1:26" ht="15.75" customHeight="1">
      <c r="A562" s="386"/>
      <c r="B562" s="386"/>
      <c r="C562" s="386"/>
      <c r="D562" s="386"/>
      <c r="E562" s="386"/>
      <c r="F562" s="386"/>
      <c r="G562" s="386"/>
      <c r="H562" s="386"/>
      <c r="I562" s="386"/>
      <c r="J562" s="386"/>
      <c r="K562" s="386"/>
      <c r="L562" s="386"/>
      <c r="M562" s="386"/>
      <c r="N562" s="386"/>
      <c r="O562" s="386"/>
      <c r="P562" s="386"/>
      <c r="Q562" s="386"/>
      <c r="R562" s="386"/>
      <c r="S562" s="386"/>
      <c r="T562" s="386"/>
      <c r="U562" s="386"/>
      <c r="V562" s="386"/>
      <c r="W562" s="386"/>
      <c r="X562" s="386"/>
      <c r="Y562" s="386"/>
      <c r="Z562" s="386"/>
    </row>
    <row r="563" spans="1:26" ht="15.75" customHeight="1">
      <c r="A563" s="386"/>
      <c r="B563" s="386"/>
      <c r="C563" s="386"/>
      <c r="D563" s="386"/>
      <c r="E563" s="386"/>
      <c r="F563" s="386"/>
      <c r="G563" s="386"/>
      <c r="H563" s="386"/>
      <c r="I563" s="386"/>
      <c r="J563" s="386"/>
      <c r="K563" s="386"/>
      <c r="L563" s="386"/>
      <c r="M563" s="386"/>
      <c r="N563" s="386"/>
      <c r="O563" s="386"/>
      <c r="P563" s="386"/>
      <c r="Q563" s="386"/>
      <c r="R563" s="386"/>
      <c r="S563" s="386"/>
      <c r="T563" s="386"/>
      <c r="U563" s="386"/>
      <c r="V563" s="386"/>
      <c r="W563" s="386"/>
      <c r="X563" s="386"/>
      <c r="Y563" s="386"/>
      <c r="Z563" s="386"/>
    </row>
    <row r="564" spans="1:26" ht="15.75" customHeight="1">
      <c r="A564" s="386"/>
      <c r="B564" s="386"/>
      <c r="C564" s="386"/>
      <c r="D564" s="386"/>
      <c r="E564" s="386"/>
      <c r="F564" s="386"/>
      <c r="G564" s="386"/>
      <c r="H564" s="386"/>
      <c r="I564" s="386"/>
      <c r="J564" s="386"/>
      <c r="K564" s="386"/>
      <c r="L564" s="386"/>
      <c r="M564" s="386"/>
      <c r="N564" s="386"/>
      <c r="O564" s="386"/>
      <c r="P564" s="386"/>
      <c r="Q564" s="386"/>
      <c r="R564" s="386"/>
      <c r="S564" s="386"/>
      <c r="T564" s="386"/>
      <c r="U564" s="386"/>
      <c r="V564" s="386"/>
      <c r="W564" s="386"/>
      <c r="X564" s="386"/>
      <c r="Y564" s="386"/>
      <c r="Z564" s="386"/>
    </row>
    <row r="565" spans="1:26" ht="15.75" customHeight="1">
      <c r="A565" s="386"/>
      <c r="B565" s="386"/>
      <c r="C565" s="386"/>
      <c r="D565" s="386"/>
      <c r="E565" s="386"/>
      <c r="F565" s="386"/>
      <c r="G565" s="386"/>
      <c r="H565" s="386"/>
      <c r="I565" s="386"/>
      <c r="J565" s="386"/>
      <c r="K565" s="386"/>
      <c r="L565" s="386"/>
      <c r="M565" s="386"/>
      <c r="N565" s="386"/>
      <c r="O565" s="386"/>
      <c r="P565" s="386"/>
      <c r="Q565" s="386"/>
      <c r="R565" s="386"/>
      <c r="S565" s="386"/>
      <c r="T565" s="386"/>
      <c r="U565" s="386"/>
      <c r="V565" s="386"/>
      <c r="W565" s="386"/>
      <c r="X565" s="386"/>
      <c r="Y565" s="386"/>
      <c r="Z565" s="386"/>
    </row>
    <row r="566" spans="1:26" ht="15.75" customHeight="1">
      <c r="A566" s="386"/>
      <c r="B566" s="386"/>
      <c r="C566" s="386"/>
      <c r="D566" s="386"/>
      <c r="E566" s="386"/>
      <c r="F566" s="386"/>
      <c r="G566" s="386"/>
      <c r="H566" s="386"/>
      <c r="I566" s="386"/>
      <c r="J566" s="386"/>
      <c r="K566" s="386"/>
      <c r="L566" s="386"/>
      <c r="M566" s="386"/>
      <c r="N566" s="386"/>
      <c r="O566" s="386"/>
      <c r="P566" s="386"/>
      <c r="Q566" s="386"/>
      <c r="R566" s="386"/>
      <c r="S566" s="386"/>
      <c r="T566" s="386"/>
      <c r="U566" s="386"/>
      <c r="V566" s="386"/>
      <c r="W566" s="386"/>
      <c r="X566" s="386"/>
      <c r="Y566" s="386"/>
      <c r="Z566" s="386"/>
    </row>
    <row r="567" spans="1:26" ht="15.75" customHeight="1">
      <c r="A567" s="386"/>
      <c r="B567" s="386"/>
      <c r="C567" s="386"/>
      <c r="D567" s="386"/>
      <c r="E567" s="386"/>
      <c r="F567" s="386"/>
      <c r="G567" s="386"/>
      <c r="H567" s="386"/>
      <c r="I567" s="386"/>
      <c r="J567" s="386"/>
      <c r="K567" s="386"/>
      <c r="L567" s="386"/>
      <c r="M567" s="386"/>
      <c r="N567" s="386"/>
      <c r="O567" s="386"/>
      <c r="P567" s="386"/>
      <c r="Q567" s="386"/>
      <c r="R567" s="386"/>
      <c r="S567" s="386"/>
      <c r="T567" s="386"/>
      <c r="U567" s="386"/>
      <c r="V567" s="386"/>
      <c r="W567" s="386"/>
      <c r="X567" s="386"/>
      <c r="Y567" s="386"/>
      <c r="Z567" s="386"/>
    </row>
    <row r="568" spans="1:26" ht="15.75" customHeight="1">
      <c r="A568" s="386"/>
      <c r="B568" s="386"/>
      <c r="C568" s="386"/>
      <c r="D568" s="386"/>
      <c r="E568" s="386"/>
      <c r="F568" s="386"/>
      <c r="G568" s="386"/>
      <c r="H568" s="386"/>
      <c r="I568" s="386"/>
      <c r="J568" s="386"/>
      <c r="K568" s="386"/>
      <c r="L568" s="386"/>
      <c r="M568" s="386"/>
      <c r="N568" s="386"/>
      <c r="O568" s="386"/>
      <c r="P568" s="386"/>
      <c r="Q568" s="386"/>
      <c r="R568" s="386"/>
      <c r="S568" s="386"/>
      <c r="T568" s="386"/>
      <c r="U568" s="386"/>
      <c r="V568" s="386"/>
      <c r="W568" s="386"/>
      <c r="X568" s="386"/>
      <c r="Y568" s="386"/>
      <c r="Z568" s="386"/>
    </row>
    <row r="569" spans="1:26" ht="15.75" customHeight="1">
      <c r="A569" s="386"/>
      <c r="B569" s="386"/>
      <c r="C569" s="386"/>
      <c r="D569" s="386"/>
      <c r="E569" s="386"/>
      <c r="F569" s="386"/>
      <c r="G569" s="386"/>
      <c r="H569" s="386"/>
      <c r="I569" s="386"/>
      <c r="J569" s="386"/>
      <c r="K569" s="386"/>
      <c r="L569" s="386"/>
      <c r="M569" s="386"/>
      <c r="N569" s="386"/>
      <c r="O569" s="386"/>
      <c r="P569" s="386"/>
      <c r="Q569" s="386"/>
      <c r="R569" s="386"/>
      <c r="S569" s="386"/>
      <c r="T569" s="386"/>
      <c r="U569" s="386"/>
      <c r="V569" s="386"/>
      <c r="W569" s="386"/>
      <c r="X569" s="386"/>
      <c r="Y569" s="386"/>
      <c r="Z569" s="386"/>
    </row>
    <row r="570" spans="1:26" ht="15.75" customHeight="1">
      <c r="A570" s="386"/>
      <c r="B570" s="386"/>
      <c r="C570" s="386"/>
      <c r="D570" s="386"/>
      <c r="E570" s="386"/>
      <c r="F570" s="386"/>
      <c r="G570" s="386"/>
      <c r="H570" s="386"/>
      <c r="I570" s="386"/>
      <c r="J570" s="386"/>
      <c r="K570" s="386"/>
      <c r="L570" s="386"/>
      <c r="M570" s="386"/>
      <c r="N570" s="386"/>
      <c r="O570" s="386"/>
      <c r="P570" s="386"/>
      <c r="Q570" s="386"/>
      <c r="R570" s="386"/>
      <c r="S570" s="386"/>
      <c r="T570" s="386"/>
      <c r="U570" s="386"/>
      <c r="V570" s="386"/>
      <c r="W570" s="386"/>
      <c r="X570" s="386"/>
      <c r="Y570" s="386"/>
      <c r="Z570" s="386"/>
    </row>
    <row r="571" spans="1:26" ht="15.75" customHeight="1">
      <c r="A571" s="386"/>
      <c r="B571" s="386"/>
      <c r="C571" s="386"/>
      <c r="D571" s="386"/>
      <c r="E571" s="386"/>
      <c r="F571" s="386"/>
      <c r="G571" s="386"/>
      <c r="H571" s="386"/>
      <c r="I571" s="386"/>
      <c r="J571" s="386"/>
      <c r="K571" s="386"/>
      <c r="L571" s="386"/>
      <c r="M571" s="386"/>
      <c r="N571" s="386"/>
      <c r="O571" s="386"/>
      <c r="P571" s="386"/>
      <c r="Q571" s="386"/>
      <c r="R571" s="386"/>
      <c r="S571" s="386"/>
      <c r="T571" s="386"/>
      <c r="U571" s="386"/>
      <c r="V571" s="386"/>
      <c r="W571" s="386"/>
      <c r="X571" s="386"/>
      <c r="Y571" s="386"/>
      <c r="Z571" s="386"/>
    </row>
    <row r="572" spans="1:26" ht="15.75" customHeight="1">
      <c r="A572" s="386"/>
      <c r="B572" s="386"/>
      <c r="C572" s="386"/>
      <c r="D572" s="386"/>
      <c r="E572" s="386"/>
      <c r="F572" s="386"/>
      <c r="G572" s="386"/>
      <c r="H572" s="386"/>
      <c r="I572" s="386"/>
      <c r="J572" s="386"/>
      <c r="K572" s="386"/>
      <c r="L572" s="386"/>
      <c r="M572" s="386"/>
      <c r="N572" s="386"/>
      <c r="O572" s="386"/>
      <c r="P572" s="386"/>
      <c r="Q572" s="386"/>
      <c r="R572" s="386"/>
      <c r="S572" s="386"/>
      <c r="T572" s="386"/>
      <c r="U572" s="386"/>
      <c r="V572" s="386"/>
      <c r="W572" s="386"/>
      <c r="X572" s="386"/>
      <c r="Y572" s="386"/>
      <c r="Z572" s="386"/>
    </row>
    <row r="573" spans="1:26" ht="15.75" customHeight="1">
      <c r="A573" s="386"/>
      <c r="B573" s="386"/>
      <c r="C573" s="386"/>
      <c r="D573" s="386"/>
      <c r="E573" s="386"/>
      <c r="F573" s="386"/>
      <c r="G573" s="386"/>
      <c r="H573" s="386"/>
      <c r="I573" s="386"/>
      <c r="J573" s="386"/>
      <c r="K573" s="386"/>
      <c r="L573" s="386"/>
      <c r="M573" s="386"/>
      <c r="N573" s="386"/>
      <c r="O573" s="386"/>
      <c r="P573" s="386"/>
      <c r="Q573" s="386"/>
      <c r="R573" s="386"/>
      <c r="S573" s="386"/>
      <c r="T573" s="386"/>
      <c r="U573" s="386"/>
      <c r="V573" s="386"/>
      <c r="W573" s="386"/>
      <c r="X573" s="386"/>
      <c r="Y573" s="386"/>
      <c r="Z573" s="386"/>
    </row>
    <row r="574" spans="1:26" ht="15.75" customHeight="1">
      <c r="A574" s="386"/>
      <c r="B574" s="386"/>
      <c r="C574" s="386"/>
      <c r="D574" s="386"/>
      <c r="E574" s="386"/>
      <c r="F574" s="386"/>
      <c r="G574" s="386"/>
      <c r="H574" s="386"/>
      <c r="I574" s="386"/>
      <c r="J574" s="386"/>
      <c r="K574" s="386"/>
      <c r="L574" s="386"/>
      <c r="M574" s="386"/>
      <c r="N574" s="386"/>
      <c r="O574" s="386"/>
      <c r="P574" s="386"/>
      <c r="Q574" s="386"/>
      <c r="R574" s="386"/>
      <c r="S574" s="386"/>
      <c r="T574" s="386"/>
      <c r="U574" s="386"/>
      <c r="V574" s="386"/>
      <c r="W574" s="386"/>
      <c r="X574" s="386"/>
      <c r="Y574" s="386"/>
      <c r="Z574" s="386"/>
    </row>
    <row r="575" spans="1:26" ht="15.75" customHeight="1">
      <c r="A575" s="386"/>
      <c r="B575" s="386"/>
      <c r="C575" s="386"/>
      <c r="D575" s="386"/>
      <c r="E575" s="386"/>
      <c r="F575" s="386"/>
      <c r="G575" s="386"/>
      <c r="H575" s="386"/>
      <c r="I575" s="386"/>
      <c r="J575" s="386"/>
      <c r="K575" s="386"/>
      <c r="L575" s="386"/>
      <c r="M575" s="386"/>
      <c r="N575" s="386"/>
      <c r="O575" s="386"/>
      <c r="P575" s="386"/>
      <c r="Q575" s="386"/>
      <c r="R575" s="386"/>
      <c r="S575" s="386"/>
      <c r="T575" s="386"/>
      <c r="U575" s="386"/>
      <c r="V575" s="386"/>
      <c r="W575" s="386"/>
      <c r="X575" s="386"/>
      <c r="Y575" s="386"/>
      <c r="Z575" s="386"/>
    </row>
    <row r="576" spans="1:26" ht="15.75" customHeight="1">
      <c r="A576" s="386"/>
      <c r="B576" s="386"/>
      <c r="C576" s="386"/>
      <c r="D576" s="386"/>
      <c r="E576" s="386"/>
      <c r="F576" s="386"/>
      <c r="G576" s="386"/>
      <c r="H576" s="386"/>
      <c r="I576" s="386"/>
      <c r="J576" s="386"/>
      <c r="K576" s="386"/>
      <c r="L576" s="386"/>
      <c r="M576" s="386"/>
      <c r="N576" s="386"/>
      <c r="O576" s="386"/>
      <c r="P576" s="386"/>
      <c r="Q576" s="386"/>
      <c r="R576" s="386"/>
      <c r="S576" s="386"/>
      <c r="T576" s="386"/>
      <c r="U576" s="386"/>
      <c r="V576" s="386"/>
      <c r="W576" s="386"/>
      <c r="X576" s="386"/>
      <c r="Y576" s="386"/>
      <c r="Z576" s="386"/>
    </row>
    <row r="577" spans="1:26" ht="15.75" customHeight="1">
      <c r="A577" s="386"/>
      <c r="B577" s="386"/>
      <c r="C577" s="386"/>
      <c r="D577" s="386"/>
      <c r="E577" s="386"/>
      <c r="F577" s="386"/>
      <c r="G577" s="386"/>
      <c r="H577" s="386"/>
      <c r="I577" s="386"/>
      <c r="J577" s="386"/>
      <c r="K577" s="386"/>
      <c r="L577" s="386"/>
      <c r="M577" s="386"/>
      <c r="N577" s="386"/>
      <c r="O577" s="386"/>
      <c r="P577" s="386"/>
      <c r="Q577" s="386"/>
      <c r="R577" s="386"/>
      <c r="S577" s="386"/>
      <c r="T577" s="386"/>
      <c r="U577" s="386"/>
      <c r="V577" s="386"/>
      <c r="W577" s="386"/>
      <c r="X577" s="386"/>
      <c r="Y577" s="386"/>
      <c r="Z577" s="386"/>
    </row>
    <row r="578" spans="1:26" ht="15.75" customHeight="1">
      <c r="A578" s="386"/>
      <c r="B578" s="386"/>
      <c r="C578" s="386"/>
      <c r="D578" s="386"/>
      <c r="E578" s="386"/>
      <c r="F578" s="386"/>
      <c r="G578" s="386"/>
      <c r="H578" s="386"/>
      <c r="I578" s="386"/>
      <c r="J578" s="386"/>
      <c r="K578" s="386"/>
      <c r="L578" s="386"/>
      <c r="M578" s="386"/>
      <c r="N578" s="386"/>
      <c r="O578" s="386"/>
      <c r="P578" s="386"/>
      <c r="Q578" s="386"/>
      <c r="R578" s="386"/>
      <c r="S578" s="386"/>
      <c r="T578" s="386"/>
      <c r="U578" s="386"/>
      <c r="V578" s="386"/>
      <c r="W578" s="386"/>
      <c r="X578" s="386"/>
      <c r="Y578" s="386"/>
      <c r="Z578" s="386"/>
    </row>
    <row r="579" spans="1:26" ht="15.75" customHeight="1">
      <c r="A579" s="386"/>
      <c r="B579" s="386"/>
      <c r="C579" s="386"/>
      <c r="D579" s="386"/>
      <c r="E579" s="386"/>
      <c r="F579" s="386"/>
      <c r="G579" s="386"/>
      <c r="H579" s="386"/>
      <c r="I579" s="386"/>
      <c r="J579" s="386"/>
      <c r="K579" s="386"/>
      <c r="L579" s="386"/>
      <c r="M579" s="386"/>
      <c r="N579" s="386"/>
      <c r="O579" s="386"/>
      <c r="P579" s="386"/>
      <c r="Q579" s="386"/>
      <c r="R579" s="386"/>
      <c r="S579" s="386"/>
      <c r="T579" s="386"/>
      <c r="U579" s="386"/>
      <c r="V579" s="386"/>
      <c r="W579" s="386"/>
      <c r="X579" s="386"/>
      <c r="Y579" s="386"/>
      <c r="Z579" s="386"/>
    </row>
    <row r="580" spans="1:26" ht="15.75" customHeight="1">
      <c r="A580" s="386"/>
      <c r="B580" s="386"/>
      <c r="C580" s="386"/>
      <c r="D580" s="386"/>
      <c r="E580" s="386"/>
      <c r="F580" s="386"/>
      <c r="G580" s="386"/>
      <c r="H580" s="386"/>
      <c r="I580" s="386"/>
      <c r="J580" s="386"/>
      <c r="K580" s="386"/>
      <c r="L580" s="386"/>
      <c r="M580" s="386"/>
      <c r="N580" s="386"/>
      <c r="O580" s="386"/>
      <c r="P580" s="386"/>
      <c r="Q580" s="386"/>
      <c r="R580" s="386"/>
      <c r="S580" s="386"/>
      <c r="T580" s="386"/>
      <c r="U580" s="386"/>
      <c r="V580" s="386"/>
      <c r="W580" s="386"/>
      <c r="X580" s="386"/>
      <c r="Y580" s="386"/>
      <c r="Z580" s="386"/>
    </row>
    <row r="581" spans="1:26" ht="15.75" customHeight="1">
      <c r="A581" s="386"/>
      <c r="B581" s="386"/>
      <c r="C581" s="386"/>
      <c r="D581" s="386"/>
      <c r="E581" s="386"/>
      <c r="F581" s="386"/>
      <c r="G581" s="386"/>
      <c r="H581" s="386"/>
      <c r="I581" s="386"/>
      <c r="J581" s="386"/>
      <c r="K581" s="386"/>
      <c r="L581" s="386"/>
      <c r="M581" s="386"/>
      <c r="N581" s="386"/>
      <c r="O581" s="386"/>
      <c r="P581" s="386"/>
      <c r="Q581" s="386"/>
      <c r="R581" s="386"/>
      <c r="S581" s="386"/>
      <c r="T581" s="386"/>
      <c r="U581" s="386"/>
      <c r="V581" s="386"/>
      <c r="W581" s="386"/>
      <c r="X581" s="386"/>
      <c r="Y581" s="386"/>
      <c r="Z581" s="386"/>
    </row>
    <row r="582" spans="1:26" ht="15.75" customHeight="1">
      <c r="A582" s="386"/>
      <c r="B582" s="386"/>
      <c r="C582" s="386"/>
      <c r="D582" s="386"/>
      <c r="E582" s="386"/>
      <c r="F582" s="386"/>
      <c r="G582" s="386"/>
      <c r="H582" s="386"/>
      <c r="I582" s="386"/>
      <c r="J582" s="386"/>
      <c r="K582" s="386"/>
      <c r="L582" s="386"/>
      <c r="M582" s="386"/>
      <c r="N582" s="386"/>
      <c r="O582" s="386"/>
      <c r="P582" s="386"/>
      <c r="Q582" s="386"/>
      <c r="R582" s="386"/>
      <c r="S582" s="386"/>
      <c r="T582" s="386"/>
      <c r="U582" s="386"/>
      <c r="V582" s="386"/>
      <c r="W582" s="386"/>
      <c r="X582" s="386"/>
      <c r="Y582" s="386"/>
      <c r="Z582" s="386"/>
    </row>
    <row r="583" spans="1:26" ht="15.75" customHeight="1">
      <c r="A583" s="386"/>
      <c r="B583" s="386"/>
      <c r="C583" s="386"/>
      <c r="D583" s="386"/>
      <c r="E583" s="386"/>
      <c r="F583" s="386"/>
      <c r="G583" s="386"/>
      <c r="H583" s="386"/>
      <c r="I583" s="386"/>
      <c r="J583" s="386"/>
      <c r="K583" s="386"/>
      <c r="L583" s="386"/>
      <c r="M583" s="386"/>
      <c r="N583" s="386"/>
      <c r="O583" s="386"/>
      <c r="P583" s="386"/>
      <c r="Q583" s="386"/>
      <c r="R583" s="386"/>
      <c r="S583" s="386"/>
      <c r="T583" s="386"/>
      <c r="U583" s="386"/>
      <c r="V583" s="386"/>
      <c r="W583" s="386"/>
      <c r="X583" s="386"/>
      <c r="Y583" s="386"/>
      <c r="Z583" s="386"/>
    </row>
    <row r="584" spans="1:26" ht="15.75" customHeight="1">
      <c r="A584" s="386"/>
      <c r="B584" s="386"/>
      <c r="C584" s="386"/>
      <c r="D584" s="386"/>
      <c r="E584" s="386"/>
      <c r="F584" s="386"/>
      <c r="G584" s="386"/>
      <c r="H584" s="386"/>
      <c r="I584" s="386"/>
      <c r="J584" s="386"/>
      <c r="K584" s="386"/>
      <c r="L584" s="386"/>
      <c r="M584" s="386"/>
      <c r="N584" s="386"/>
      <c r="O584" s="386"/>
      <c r="P584" s="386"/>
      <c r="Q584" s="386"/>
      <c r="R584" s="386"/>
      <c r="S584" s="386"/>
      <c r="T584" s="386"/>
      <c r="U584" s="386"/>
      <c r="V584" s="386"/>
      <c r="W584" s="386"/>
      <c r="X584" s="386"/>
      <c r="Y584" s="386"/>
      <c r="Z584" s="386"/>
    </row>
    <row r="585" spans="1:26" ht="15.75" customHeight="1">
      <c r="A585" s="386"/>
      <c r="B585" s="386"/>
      <c r="C585" s="386"/>
      <c r="D585" s="386"/>
      <c r="E585" s="386"/>
      <c r="F585" s="386"/>
      <c r="G585" s="386"/>
      <c r="H585" s="386"/>
      <c r="I585" s="386"/>
      <c r="J585" s="386"/>
      <c r="K585" s="386"/>
      <c r="L585" s="386"/>
      <c r="M585" s="386"/>
      <c r="N585" s="386"/>
      <c r="O585" s="386"/>
      <c r="P585" s="386"/>
      <c r="Q585" s="386"/>
      <c r="R585" s="386"/>
      <c r="S585" s="386"/>
      <c r="T585" s="386"/>
      <c r="U585" s="386"/>
      <c r="V585" s="386"/>
      <c r="W585" s="386"/>
      <c r="X585" s="386"/>
      <c r="Y585" s="386"/>
      <c r="Z585" s="386"/>
    </row>
    <row r="586" spans="1:26" ht="15.75" customHeight="1">
      <c r="A586" s="386"/>
      <c r="B586" s="386"/>
      <c r="C586" s="386"/>
      <c r="D586" s="386"/>
      <c r="E586" s="386"/>
      <c r="F586" s="386"/>
      <c r="G586" s="386"/>
      <c r="H586" s="386"/>
      <c r="I586" s="386"/>
      <c r="J586" s="386"/>
      <c r="K586" s="386"/>
      <c r="L586" s="386"/>
      <c r="M586" s="386"/>
      <c r="N586" s="386"/>
      <c r="O586" s="386"/>
      <c r="P586" s="386"/>
      <c r="Q586" s="386"/>
      <c r="R586" s="386"/>
      <c r="S586" s="386"/>
      <c r="T586" s="386"/>
      <c r="U586" s="386"/>
      <c r="V586" s="386"/>
      <c r="W586" s="386"/>
      <c r="X586" s="386"/>
      <c r="Y586" s="386"/>
      <c r="Z586" s="386"/>
    </row>
    <row r="587" spans="1:26" ht="15.75" customHeight="1">
      <c r="A587" s="386"/>
      <c r="B587" s="386"/>
      <c r="C587" s="386"/>
      <c r="D587" s="386"/>
      <c r="E587" s="386"/>
      <c r="F587" s="386"/>
      <c r="G587" s="386"/>
      <c r="H587" s="386"/>
      <c r="I587" s="386"/>
      <c r="J587" s="386"/>
      <c r="K587" s="386"/>
      <c r="L587" s="386"/>
      <c r="M587" s="386"/>
      <c r="N587" s="386"/>
      <c r="O587" s="386"/>
      <c r="P587" s="386"/>
      <c r="Q587" s="386"/>
      <c r="R587" s="386"/>
      <c r="S587" s="386"/>
      <c r="T587" s="386"/>
      <c r="U587" s="386"/>
      <c r="V587" s="386"/>
      <c r="W587" s="386"/>
      <c r="X587" s="386"/>
      <c r="Y587" s="386"/>
      <c r="Z587" s="386"/>
    </row>
    <row r="588" spans="1:26" ht="15.75" customHeight="1">
      <c r="A588" s="386"/>
      <c r="B588" s="386"/>
      <c r="C588" s="386"/>
      <c r="D588" s="386"/>
      <c r="E588" s="386"/>
      <c r="F588" s="386"/>
      <c r="G588" s="386"/>
      <c r="H588" s="386"/>
      <c r="I588" s="386"/>
      <c r="J588" s="386"/>
      <c r="K588" s="386"/>
      <c r="L588" s="386"/>
      <c r="M588" s="386"/>
      <c r="N588" s="386"/>
      <c r="O588" s="386"/>
      <c r="P588" s="386"/>
      <c r="Q588" s="386"/>
      <c r="R588" s="386"/>
      <c r="S588" s="386"/>
      <c r="T588" s="386"/>
      <c r="U588" s="386"/>
      <c r="V588" s="386"/>
      <c r="W588" s="386"/>
      <c r="X588" s="386"/>
      <c r="Y588" s="386"/>
      <c r="Z588" s="386"/>
    </row>
    <row r="589" spans="1:26" ht="15.75" customHeight="1">
      <c r="A589" s="386"/>
      <c r="B589" s="386"/>
      <c r="C589" s="386"/>
      <c r="D589" s="386"/>
      <c r="E589" s="386"/>
      <c r="F589" s="386"/>
      <c r="G589" s="386"/>
      <c r="H589" s="386"/>
      <c r="I589" s="386"/>
      <c r="J589" s="386"/>
      <c r="K589" s="386"/>
      <c r="L589" s="386"/>
      <c r="M589" s="386"/>
      <c r="N589" s="386"/>
      <c r="O589" s="386"/>
      <c r="P589" s="386"/>
      <c r="Q589" s="386"/>
      <c r="R589" s="386"/>
      <c r="S589" s="386"/>
      <c r="T589" s="386"/>
      <c r="U589" s="386"/>
      <c r="V589" s="386"/>
      <c r="W589" s="386"/>
      <c r="X589" s="386"/>
      <c r="Y589" s="386"/>
      <c r="Z589" s="386"/>
    </row>
    <row r="590" spans="1:26" ht="15.75" customHeight="1">
      <c r="A590" s="386"/>
      <c r="B590" s="386"/>
      <c r="C590" s="386"/>
      <c r="D590" s="386"/>
      <c r="E590" s="386"/>
      <c r="F590" s="386"/>
      <c r="G590" s="386"/>
      <c r="H590" s="386"/>
      <c r="I590" s="386"/>
      <c r="J590" s="386"/>
      <c r="K590" s="386"/>
      <c r="L590" s="386"/>
      <c r="M590" s="386"/>
      <c r="N590" s="386"/>
      <c r="O590" s="386"/>
      <c r="P590" s="386"/>
      <c r="Q590" s="386"/>
      <c r="R590" s="386"/>
      <c r="S590" s="386"/>
      <c r="T590" s="386"/>
      <c r="U590" s="386"/>
      <c r="V590" s="386"/>
      <c r="W590" s="386"/>
      <c r="X590" s="386"/>
      <c r="Y590" s="386"/>
      <c r="Z590" s="386"/>
    </row>
    <row r="591" spans="1:26" ht="15.75" customHeight="1">
      <c r="A591" s="386"/>
      <c r="B591" s="386"/>
      <c r="C591" s="386"/>
      <c r="D591" s="386"/>
      <c r="E591" s="386"/>
      <c r="F591" s="386"/>
      <c r="G591" s="386"/>
      <c r="H591" s="386"/>
      <c r="I591" s="386"/>
      <c r="J591" s="386"/>
      <c r="K591" s="386"/>
      <c r="L591" s="386"/>
      <c r="M591" s="386"/>
      <c r="N591" s="386"/>
      <c r="O591" s="386"/>
      <c r="P591" s="386"/>
      <c r="Q591" s="386"/>
      <c r="R591" s="386"/>
      <c r="S591" s="386"/>
      <c r="T591" s="386"/>
      <c r="U591" s="386"/>
      <c r="V591" s="386"/>
      <c r="W591" s="386"/>
      <c r="X591" s="386"/>
      <c r="Y591" s="386"/>
      <c r="Z591" s="386"/>
    </row>
    <row r="592" spans="1:26" ht="15.75" customHeight="1">
      <c r="A592" s="386"/>
      <c r="B592" s="386"/>
      <c r="C592" s="386"/>
      <c r="D592" s="386"/>
      <c r="E592" s="386"/>
      <c r="F592" s="386"/>
      <c r="G592" s="386"/>
      <c r="H592" s="386"/>
      <c r="I592" s="386"/>
      <c r="J592" s="386"/>
      <c r="K592" s="386"/>
      <c r="L592" s="386"/>
      <c r="M592" s="386"/>
      <c r="N592" s="386"/>
      <c r="O592" s="386"/>
      <c r="P592" s="386"/>
      <c r="Q592" s="386"/>
      <c r="R592" s="386"/>
      <c r="S592" s="386"/>
      <c r="T592" s="386"/>
      <c r="U592" s="386"/>
      <c r="V592" s="386"/>
      <c r="W592" s="386"/>
      <c r="X592" s="386"/>
      <c r="Y592" s="386"/>
      <c r="Z592" s="386"/>
    </row>
    <row r="593" spans="1:26" ht="15.75" customHeight="1">
      <c r="A593" s="386"/>
      <c r="B593" s="386"/>
      <c r="C593" s="386"/>
      <c r="D593" s="386"/>
      <c r="E593" s="386"/>
      <c r="F593" s="386"/>
      <c r="G593" s="386"/>
      <c r="H593" s="386"/>
      <c r="I593" s="386"/>
      <c r="J593" s="386"/>
      <c r="K593" s="386"/>
      <c r="L593" s="386"/>
      <c r="M593" s="386"/>
      <c r="N593" s="386"/>
      <c r="O593" s="386"/>
      <c r="P593" s="386"/>
      <c r="Q593" s="386"/>
      <c r="R593" s="386"/>
      <c r="S593" s="386"/>
      <c r="T593" s="386"/>
      <c r="U593" s="386"/>
      <c r="V593" s="386"/>
      <c r="W593" s="386"/>
      <c r="X593" s="386"/>
      <c r="Y593" s="386"/>
      <c r="Z593" s="386"/>
    </row>
    <row r="594" spans="1:26" ht="15.75" customHeight="1">
      <c r="A594" s="386"/>
      <c r="B594" s="386"/>
      <c r="C594" s="386"/>
      <c r="D594" s="386"/>
      <c r="E594" s="386"/>
      <c r="F594" s="386"/>
      <c r="G594" s="386"/>
      <c r="H594" s="386"/>
      <c r="I594" s="386"/>
      <c r="J594" s="386"/>
      <c r="K594" s="386"/>
      <c r="L594" s="386"/>
      <c r="M594" s="386"/>
      <c r="N594" s="386"/>
      <c r="O594" s="386"/>
      <c r="P594" s="386"/>
      <c r="Q594" s="386"/>
      <c r="R594" s="386"/>
      <c r="S594" s="386"/>
      <c r="T594" s="386"/>
      <c r="U594" s="386"/>
      <c r="V594" s="386"/>
      <c r="W594" s="386"/>
      <c r="X594" s="386"/>
      <c r="Y594" s="386"/>
      <c r="Z594" s="386"/>
    </row>
    <row r="595" spans="1:26" ht="15.75" customHeight="1">
      <c r="A595" s="386"/>
      <c r="B595" s="386"/>
      <c r="C595" s="386"/>
      <c r="D595" s="386"/>
      <c r="E595" s="386"/>
      <c r="F595" s="386"/>
      <c r="G595" s="386"/>
      <c r="H595" s="386"/>
      <c r="I595" s="386"/>
      <c r="J595" s="386"/>
      <c r="K595" s="386"/>
      <c r="L595" s="386"/>
      <c r="M595" s="386"/>
      <c r="N595" s="386"/>
      <c r="O595" s="386"/>
      <c r="P595" s="386"/>
      <c r="Q595" s="386"/>
      <c r="R595" s="386"/>
      <c r="S595" s="386"/>
      <c r="T595" s="386"/>
      <c r="U595" s="386"/>
      <c r="V595" s="386"/>
      <c r="W595" s="386"/>
      <c r="X595" s="386"/>
      <c r="Y595" s="386"/>
      <c r="Z595" s="386"/>
    </row>
    <row r="596" spans="1:26" ht="15.75" customHeight="1">
      <c r="A596" s="386"/>
      <c r="B596" s="386"/>
      <c r="C596" s="386"/>
      <c r="D596" s="386"/>
      <c r="E596" s="386"/>
      <c r="F596" s="386"/>
      <c r="G596" s="386"/>
      <c r="H596" s="386"/>
      <c r="I596" s="386"/>
      <c r="J596" s="386"/>
      <c r="K596" s="386"/>
      <c r="L596" s="386"/>
      <c r="M596" s="386"/>
      <c r="N596" s="386"/>
      <c r="O596" s="386"/>
      <c r="P596" s="386"/>
      <c r="Q596" s="386"/>
      <c r="R596" s="386"/>
      <c r="S596" s="386"/>
      <c r="T596" s="386"/>
      <c r="U596" s="386"/>
      <c r="V596" s="386"/>
      <c r="W596" s="386"/>
      <c r="X596" s="386"/>
      <c r="Y596" s="386"/>
      <c r="Z596" s="386"/>
    </row>
    <row r="597" spans="1:26" ht="15.75" customHeight="1">
      <c r="A597" s="386"/>
      <c r="B597" s="386"/>
      <c r="C597" s="386"/>
      <c r="D597" s="386"/>
      <c r="E597" s="386"/>
      <c r="F597" s="386"/>
      <c r="G597" s="386"/>
      <c r="H597" s="386"/>
      <c r="I597" s="386"/>
      <c r="J597" s="386"/>
      <c r="K597" s="386"/>
      <c r="L597" s="386"/>
      <c r="M597" s="386"/>
      <c r="N597" s="386"/>
      <c r="O597" s="386"/>
      <c r="P597" s="386"/>
      <c r="Q597" s="386"/>
      <c r="R597" s="386"/>
      <c r="S597" s="386"/>
      <c r="T597" s="386"/>
      <c r="U597" s="386"/>
      <c r="V597" s="386"/>
      <c r="W597" s="386"/>
      <c r="X597" s="386"/>
      <c r="Y597" s="386"/>
      <c r="Z597" s="386"/>
    </row>
    <row r="598" spans="1:26" ht="15.75" customHeight="1">
      <c r="A598" s="386"/>
      <c r="B598" s="386"/>
      <c r="C598" s="386"/>
      <c r="D598" s="386"/>
      <c r="E598" s="386"/>
      <c r="F598" s="386"/>
      <c r="G598" s="386"/>
      <c r="H598" s="386"/>
      <c r="I598" s="386"/>
      <c r="J598" s="386"/>
      <c r="K598" s="386"/>
      <c r="L598" s="386"/>
      <c r="M598" s="386"/>
      <c r="N598" s="386"/>
      <c r="O598" s="386"/>
      <c r="P598" s="386"/>
      <c r="Q598" s="386"/>
      <c r="R598" s="386"/>
      <c r="S598" s="386"/>
      <c r="T598" s="386"/>
      <c r="U598" s="386"/>
      <c r="V598" s="386"/>
      <c r="W598" s="386"/>
      <c r="X598" s="386"/>
      <c r="Y598" s="386"/>
      <c r="Z598" s="386"/>
    </row>
    <row r="599" spans="1:26" ht="15.75" customHeight="1">
      <c r="A599" s="386"/>
      <c r="B599" s="386"/>
      <c r="C599" s="386"/>
      <c r="D599" s="386"/>
      <c r="E599" s="386"/>
      <c r="F599" s="386"/>
      <c r="G599" s="386"/>
      <c r="H599" s="386"/>
      <c r="I599" s="386"/>
      <c r="J599" s="386"/>
      <c r="K599" s="386"/>
      <c r="L599" s="386"/>
      <c r="M599" s="386"/>
      <c r="N599" s="386"/>
      <c r="O599" s="386"/>
      <c r="P599" s="386"/>
      <c r="Q599" s="386"/>
      <c r="R599" s="386"/>
      <c r="S599" s="386"/>
      <c r="T599" s="386"/>
      <c r="U599" s="386"/>
      <c r="V599" s="386"/>
      <c r="W599" s="386"/>
      <c r="X599" s="386"/>
      <c r="Y599" s="386"/>
      <c r="Z599" s="386"/>
    </row>
    <row r="600" spans="1:26" ht="15.75" customHeight="1">
      <c r="A600" s="386"/>
      <c r="B600" s="386"/>
      <c r="C600" s="386"/>
      <c r="D600" s="386"/>
      <c r="E600" s="386"/>
      <c r="F600" s="386"/>
      <c r="G600" s="386"/>
      <c r="H600" s="386"/>
      <c r="I600" s="386"/>
      <c r="J600" s="386"/>
      <c r="K600" s="386"/>
      <c r="L600" s="386"/>
      <c r="M600" s="386"/>
      <c r="N600" s="386"/>
      <c r="O600" s="386"/>
      <c r="P600" s="386"/>
      <c r="Q600" s="386"/>
      <c r="R600" s="386"/>
      <c r="S600" s="386"/>
      <c r="T600" s="386"/>
      <c r="U600" s="386"/>
      <c r="V600" s="386"/>
      <c r="W600" s="386"/>
      <c r="X600" s="386"/>
      <c r="Y600" s="386"/>
      <c r="Z600" s="386"/>
    </row>
    <row r="601" spans="1:26" ht="15.75" customHeight="1">
      <c r="A601" s="386"/>
      <c r="B601" s="386"/>
      <c r="C601" s="386"/>
      <c r="D601" s="386"/>
      <c r="E601" s="386"/>
      <c r="F601" s="386"/>
      <c r="G601" s="386"/>
      <c r="H601" s="386"/>
      <c r="I601" s="386"/>
      <c r="J601" s="386"/>
      <c r="K601" s="386"/>
      <c r="L601" s="386"/>
      <c r="M601" s="386"/>
      <c r="N601" s="386"/>
      <c r="O601" s="386"/>
      <c r="P601" s="386"/>
      <c r="Q601" s="386"/>
      <c r="R601" s="386"/>
      <c r="S601" s="386"/>
      <c r="T601" s="386"/>
      <c r="U601" s="386"/>
      <c r="V601" s="386"/>
      <c r="W601" s="386"/>
      <c r="X601" s="386"/>
      <c r="Y601" s="386"/>
      <c r="Z601" s="386"/>
    </row>
    <row r="602" spans="1:26" ht="15.75" customHeight="1">
      <c r="A602" s="386"/>
      <c r="B602" s="386"/>
      <c r="C602" s="386"/>
      <c r="D602" s="386"/>
      <c r="E602" s="386"/>
      <c r="F602" s="386"/>
      <c r="G602" s="386"/>
      <c r="H602" s="386"/>
      <c r="I602" s="386"/>
      <c r="J602" s="386"/>
      <c r="K602" s="386"/>
      <c r="L602" s="386"/>
      <c r="M602" s="386"/>
      <c r="N602" s="386"/>
      <c r="O602" s="386"/>
      <c r="P602" s="386"/>
      <c r="Q602" s="386"/>
      <c r="R602" s="386"/>
      <c r="S602" s="386"/>
      <c r="T602" s="386"/>
      <c r="U602" s="386"/>
      <c r="V602" s="386"/>
      <c r="W602" s="386"/>
      <c r="X602" s="386"/>
      <c r="Y602" s="386"/>
      <c r="Z602" s="386"/>
    </row>
    <row r="603" spans="1:26" ht="15.75" customHeight="1">
      <c r="A603" s="386"/>
      <c r="B603" s="386"/>
      <c r="C603" s="386"/>
      <c r="D603" s="386"/>
      <c r="E603" s="386"/>
      <c r="F603" s="386"/>
      <c r="G603" s="386"/>
      <c r="H603" s="386"/>
      <c r="I603" s="386"/>
      <c r="J603" s="386"/>
      <c r="K603" s="386"/>
      <c r="L603" s="386"/>
      <c r="M603" s="386"/>
      <c r="N603" s="386"/>
      <c r="O603" s="386"/>
      <c r="P603" s="386"/>
      <c r="Q603" s="386"/>
      <c r="R603" s="386"/>
      <c r="S603" s="386"/>
      <c r="T603" s="386"/>
      <c r="U603" s="386"/>
      <c r="V603" s="386"/>
      <c r="W603" s="386"/>
      <c r="X603" s="386"/>
      <c r="Y603" s="386"/>
      <c r="Z603" s="386"/>
    </row>
    <row r="604" spans="1:26" ht="15.75" customHeight="1">
      <c r="A604" s="386"/>
      <c r="B604" s="386"/>
      <c r="C604" s="386"/>
      <c r="D604" s="386"/>
      <c r="E604" s="386"/>
      <c r="F604" s="386"/>
      <c r="G604" s="386"/>
      <c r="H604" s="386"/>
      <c r="I604" s="386"/>
      <c r="J604" s="386"/>
      <c r="K604" s="386"/>
      <c r="L604" s="386"/>
      <c r="M604" s="386"/>
      <c r="N604" s="386"/>
      <c r="O604" s="386"/>
      <c r="P604" s="386"/>
      <c r="Q604" s="386"/>
      <c r="R604" s="386"/>
      <c r="S604" s="386"/>
      <c r="T604" s="386"/>
      <c r="U604" s="386"/>
      <c r="V604" s="386"/>
      <c r="W604" s="386"/>
      <c r="X604" s="386"/>
      <c r="Y604" s="386"/>
      <c r="Z604" s="386"/>
    </row>
    <row r="605" spans="1:26" ht="15.75" customHeight="1">
      <c r="A605" s="386"/>
      <c r="B605" s="386"/>
      <c r="C605" s="386"/>
      <c r="D605" s="386"/>
      <c r="E605" s="386"/>
      <c r="F605" s="386"/>
      <c r="G605" s="386"/>
      <c r="H605" s="386"/>
      <c r="I605" s="386"/>
      <c r="J605" s="386"/>
      <c r="K605" s="386"/>
      <c r="L605" s="386"/>
      <c r="M605" s="386"/>
      <c r="N605" s="386"/>
      <c r="O605" s="386"/>
      <c r="P605" s="386"/>
      <c r="Q605" s="386"/>
      <c r="R605" s="386"/>
      <c r="S605" s="386"/>
      <c r="T605" s="386"/>
      <c r="U605" s="386"/>
      <c r="V605" s="386"/>
      <c r="W605" s="386"/>
      <c r="X605" s="386"/>
      <c r="Y605" s="386"/>
      <c r="Z605" s="386"/>
    </row>
    <row r="606" spans="1:26" ht="15.75" customHeight="1">
      <c r="A606" s="386"/>
      <c r="B606" s="386"/>
      <c r="C606" s="386"/>
      <c r="D606" s="386"/>
      <c r="E606" s="386"/>
      <c r="F606" s="386"/>
      <c r="G606" s="386"/>
      <c r="H606" s="386"/>
      <c r="I606" s="386"/>
      <c r="J606" s="386"/>
      <c r="K606" s="386"/>
      <c r="L606" s="386"/>
      <c r="M606" s="386"/>
      <c r="N606" s="386"/>
      <c r="O606" s="386"/>
      <c r="P606" s="386"/>
      <c r="Q606" s="386"/>
      <c r="R606" s="386"/>
      <c r="S606" s="386"/>
      <c r="T606" s="386"/>
      <c r="U606" s="386"/>
      <c r="V606" s="386"/>
      <c r="W606" s="386"/>
      <c r="X606" s="386"/>
      <c r="Y606" s="386"/>
      <c r="Z606" s="386"/>
    </row>
    <row r="607" spans="1:26" ht="15.75" customHeight="1">
      <c r="A607" s="386"/>
      <c r="B607" s="386"/>
      <c r="C607" s="386"/>
      <c r="D607" s="386"/>
      <c r="E607" s="386"/>
      <c r="F607" s="386"/>
      <c r="G607" s="386"/>
      <c r="H607" s="386"/>
      <c r="I607" s="386"/>
      <c r="J607" s="386"/>
      <c r="K607" s="386"/>
      <c r="L607" s="386"/>
      <c r="M607" s="386"/>
      <c r="N607" s="386"/>
      <c r="O607" s="386"/>
      <c r="P607" s="386"/>
      <c r="Q607" s="386"/>
      <c r="R607" s="386"/>
      <c r="S607" s="386"/>
      <c r="T607" s="386"/>
      <c r="U607" s="386"/>
      <c r="V607" s="386"/>
      <c r="W607" s="386"/>
      <c r="X607" s="386"/>
      <c r="Y607" s="386"/>
      <c r="Z607" s="386"/>
    </row>
    <row r="608" spans="1:26" ht="15.75" customHeight="1">
      <c r="A608" s="386"/>
      <c r="B608" s="386"/>
      <c r="C608" s="386"/>
      <c r="D608" s="386"/>
      <c r="E608" s="386"/>
      <c r="F608" s="386"/>
      <c r="G608" s="386"/>
      <c r="H608" s="386"/>
      <c r="I608" s="386"/>
      <c r="J608" s="386"/>
      <c r="K608" s="386"/>
      <c r="L608" s="386"/>
      <c r="M608" s="386"/>
      <c r="N608" s="386"/>
      <c r="O608" s="386"/>
      <c r="P608" s="386"/>
      <c r="Q608" s="386"/>
      <c r="R608" s="386"/>
      <c r="S608" s="386"/>
      <c r="T608" s="386"/>
      <c r="U608" s="386"/>
      <c r="V608" s="386"/>
      <c r="W608" s="386"/>
      <c r="X608" s="386"/>
      <c r="Y608" s="386"/>
      <c r="Z608" s="386"/>
    </row>
    <row r="609" spans="1:26" ht="15.75" customHeight="1">
      <c r="A609" s="386"/>
      <c r="B609" s="386"/>
      <c r="C609" s="386"/>
      <c r="D609" s="386"/>
      <c r="E609" s="386"/>
      <c r="F609" s="386"/>
      <c r="G609" s="386"/>
      <c r="H609" s="386"/>
      <c r="I609" s="386"/>
      <c r="J609" s="386"/>
      <c r="K609" s="386"/>
      <c r="L609" s="386"/>
      <c r="M609" s="386"/>
      <c r="N609" s="386"/>
      <c r="O609" s="386"/>
      <c r="P609" s="386"/>
      <c r="Q609" s="386"/>
      <c r="R609" s="386"/>
      <c r="S609" s="386"/>
      <c r="T609" s="386"/>
      <c r="U609" s="386"/>
      <c r="V609" s="386"/>
      <c r="W609" s="386"/>
      <c r="X609" s="386"/>
      <c r="Y609" s="386"/>
      <c r="Z609" s="386"/>
    </row>
    <row r="610" spans="1:26" ht="15.75" customHeight="1">
      <c r="A610" s="386"/>
      <c r="B610" s="386"/>
      <c r="C610" s="386"/>
      <c r="D610" s="386"/>
      <c r="E610" s="386"/>
      <c r="F610" s="386"/>
      <c r="G610" s="386"/>
      <c r="H610" s="386"/>
      <c r="I610" s="386"/>
      <c r="J610" s="386"/>
      <c r="K610" s="386"/>
      <c r="L610" s="386"/>
      <c r="M610" s="386"/>
      <c r="N610" s="386"/>
      <c r="O610" s="386"/>
      <c r="P610" s="386"/>
      <c r="Q610" s="386"/>
      <c r="R610" s="386"/>
      <c r="S610" s="386"/>
      <c r="T610" s="386"/>
      <c r="U610" s="386"/>
      <c r="V610" s="386"/>
      <c r="W610" s="386"/>
      <c r="X610" s="386"/>
      <c r="Y610" s="386"/>
      <c r="Z610" s="386"/>
    </row>
    <row r="611" spans="1:26" ht="15.75" customHeight="1">
      <c r="A611" s="386"/>
      <c r="B611" s="386"/>
      <c r="C611" s="386"/>
      <c r="D611" s="386"/>
      <c r="E611" s="386"/>
      <c r="F611" s="386"/>
      <c r="G611" s="386"/>
      <c r="H611" s="386"/>
      <c r="I611" s="386"/>
      <c r="J611" s="386"/>
      <c r="K611" s="386"/>
      <c r="L611" s="386"/>
      <c r="M611" s="386"/>
      <c r="N611" s="386"/>
      <c r="O611" s="386"/>
      <c r="P611" s="386"/>
      <c r="Q611" s="386"/>
      <c r="R611" s="386"/>
      <c r="S611" s="386"/>
      <c r="T611" s="386"/>
      <c r="U611" s="386"/>
      <c r="V611" s="386"/>
      <c r="W611" s="386"/>
      <c r="X611" s="386"/>
      <c r="Y611" s="386"/>
      <c r="Z611" s="386"/>
    </row>
    <row r="612" spans="1:26" ht="15.75" customHeight="1">
      <c r="A612" s="386"/>
      <c r="B612" s="386"/>
      <c r="C612" s="386"/>
      <c r="D612" s="386"/>
      <c r="E612" s="386"/>
      <c r="F612" s="386"/>
      <c r="G612" s="386"/>
      <c r="H612" s="386"/>
      <c r="I612" s="386"/>
      <c r="J612" s="386"/>
      <c r="K612" s="386"/>
      <c r="L612" s="386"/>
      <c r="M612" s="386"/>
      <c r="N612" s="386"/>
      <c r="O612" s="386"/>
      <c r="P612" s="386"/>
      <c r="Q612" s="386"/>
      <c r="R612" s="386"/>
      <c r="S612" s="386"/>
      <c r="T612" s="386"/>
      <c r="U612" s="386"/>
      <c r="V612" s="386"/>
      <c r="W612" s="386"/>
      <c r="X612" s="386"/>
      <c r="Y612" s="386"/>
      <c r="Z612" s="386"/>
    </row>
    <row r="613" spans="1:26" ht="15.75" customHeight="1">
      <c r="A613" s="386"/>
      <c r="B613" s="386"/>
      <c r="C613" s="386"/>
      <c r="D613" s="386"/>
      <c r="E613" s="386"/>
      <c r="F613" s="386"/>
      <c r="G613" s="386"/>
      <c r="H613" s="386"/>
      <c r="I613" s="386"/>
      <c r="J613" s="386"/>
      <c r="K613" s="386"/>
      <c r="L613" s="386"/>
      <c r="M613" s="386"/>
      <c r="N613" s="386"/>
      <c r="O613" s="386"/>
      <c r="P613" s="386"/>
      <c r="Q613" s="386"/>
      <c r="R613" s="386"/>
      <c r="S613" s="386"/>
      <c r="T613" s="386"/>
      <c r="U613" s="386"/>
      <c r="V613" s="386"/>
      <c r="W613" s="386"/>
      <c r="X613" s="386"/>
      <c r="Y613" s="386"/>
      <c r="Z613" s="386"/>
    </row>
    <row r="614" spans="1:26" ht="15.75" customHeight="1">
      <c r="A614" s="386"/>
      <c r="B614" s="386"/>
      <c r="C614" s="386"/>
      <c r="D614" s="386"/>
      <c r="E614" s="386"/>
      <c r="F614" s="386"/>
      <c r="G614" s="386"/>
      <c r="H614" s="386"/>
      <c r="I614" s="386"/>
      <c r="J614" s="386"/>
      <c r="K614" s="386"/>
      <c r="L614" s="386"/>
      <c r="M614" s="386"/>
      <c r="N614" s="386"/>
      <c r="O614" s="386"/>
      <c r="P614" s="386"/>
      <c r="Q614" s="386"/>
      <c r="R614" s="386"/>
      <c r="S614" s="386"/>
      <c r="T614" s="386"/>
      <c r="U614" s="386"/>
      <c r="V614" s="386"/>
      <c r="W614" s="386"/>
      <c r="X614" s="386"/>
      <c r="Y614" s="386"/>
      <c r="Z614" s="386"/>
    </row>
    <row r="615" spans="1:26" ht="15.75" customHeight="1">
      <c r="A615" s="386"/>
      <c r="B615" s="386"/>
      <c r="C615" s="386"/>
      <c r="D615" s="386"/>
      <c r="E615" s="386"/>
      <c r="F615" s="386"/>
      <c r="G615" s="386"/>
      <c r="H615" s="386"/>
      <c r="I615" s="386"/>
      <c r="J615" s="386"/>
      <c r="K615" s="386"/>
      <c r="L615" s="386"/>
      <c r="M615" s="386"/>
      <c r="N615" s="386"/>
      <c r="O615" s="386"/>
      <c r="P615" s="386"/>
      <c r="Q615" s="386"/>
      <c r="R615" s="386"/>
      <c r="S615" s="386"/>
      <c r="T615" s="386"/>
      <c r="U615" s="386"/>
      <c r="V615" s="386"/>
      <c r="W615" s="386"/>
      <c r="X615" s="386"/>
      <c r="Y615" s="386"/>
      <c r="Z615" s="386"/>
    </row>
    <row r="616" spans="1:26" ht="15.75" customHeight="1">
      <c r="A616" s="386"/>
      <c r="B616" s="386"/>
      <c r="C616" s="386"/>
      <c r="D616" s="386"/>
      <c r="E616" s="386"/>
      <c r="F616" s="386"/>
      <c r="G616" s="386"/>
      <c r="H616" s="386"/>
      <c r="I616" s="386"/>
      <c r="J616" s="386"/>
      <c r="K616" s="386"/>
      <c r="L616" s="386"/>
      <c r="M616" s="386"/>
      <c r="N616" s="386"/>
      <c r="O616" s="386"/>
      <c r="P616" s="386"/>
      <c r="Q616" s="386"/>
      <c r="R616" s="386"/>
      <c r="S616" s="386"/>
      <c r="T616" s="386"/>
      <c r="U616" s="386"/>
      <c r="V616" s="386"/>
      <c r="W616" s="386"/>
      <c r="X616" s="386"/>
      <c r="Y616" s="386"/>
      <c r="Z616" s="386"/>
    </row>
    <row r="617" spans="1:26" ht="15.75" customHeight="1">
      <c r="A617" s="386"/>
      <c r="B617" s="386"/>
      <c r="C617" s="386"/>
      <c r="D617" s="386"/>
      <c r="E617" s="386"/>
      <c r="F617" s="386"/>
      <c r="G617" s="386"/>
      <c r="H617" s="386"/>
      <c r="I617" s="386"/>
      <c r="J617" s="386"/>
      <c r="K617" s="386"/>
      <c r="L617" s="386"/>
      <c r="M617" s="386"/>
      <c r="N617" s="386"/>
      <c r="O617" s="386"/>
      <c r="P617" s="386"/>
      <c r="Q617" s="386"/>
      <c r="R617" s="386"/>
      <c r="S617" s="386"/>
      <c r="T617" s="386"/>
      <c r="U617" s="386"/>
      <c r="V617" s="386"/>
      <c r="W617" s="386"/>
      <c r="X617" s="386"/>
      <c r="Y617" s="386"/>
      <c r="Z617" s="386"/>
    </row>
    <row r="618" spans="1:26" ht="15.75" customHeight="1">
      <c r="A618" s="386"/>
      <c r="B618" s="386"/>
      <c r="C618" s="386"/>
      <c r="D618" s="386"/>
      <c r="E618" s="386"/>
      <c r="F618" s="386"/>
      <c r="G618" s="386"/>
      <c r="H618" s="386"/>
      <c r="I618" s="386"/>
      <c r="J618" s="386"/>
      <c r="K618" s="386"/>
      <c r="L618" s="386"/>
      <c r="M618" s="386"/>
      <c r="N618" s="386"/>
      <c r="O618" s="386"/>
      <c r="P618" s="386"/>
      <c r="Q618" s="386"/>
      <c r="R618" s="386"/>
      <c r="S618" s="386"/>
      <c r="T618" s="386"/>
      <c r="U618" s="386"/>
      <c r="V618" s="386"/>
      <c r="W618" s="386"/>
      <c r="X618" s="386"/>
      <c r="Y618" s="386"/>
      <c r="Z618" s="386"/>
    </row>
    <row r="619" spans="1:26" ht="15.75" customHeight="1">
      <c r="A619" s="386"/>
      <c r="B619" s="386"/>
      <c r="C619" s="386"/>
      <c r="D619" s="386"/>
      <c r="E619" s="386"/>
      <c r="F619" s="386"/>
      <c r="G619" s="386"/>
      <c r="H619" s="386"/>
      <c r="I619" s="386"/>
      <c r="J619" s="386"/>
      <c r="K619" s="386"/>
      <c r="L619" s="386"/>
      <c r="M619" s="386"/>
      <c r="N619" s="386"/>
      <c r="O619" s="386"/>
      <c r="P619" s="386"/>
      <c r="Q619" s="386"/>
      <c r="R619" s="386"/>
      <c r="S619" s="386"/>
      <c r="T619" s="386"/>
      <c r="U619" s="386"/>
      <c r="V619" s="386"/>
      <c r="W619" s="386"/>
      <c r="X619" s="386"/>
      <c r="Y619" s="386"/>
      <c r="Z619" s="386"/>
    </row>
    <row r="620" spans="1:26" ht="15.75" customHeight="1">
      <c r="A620" s="386"/>
      <c r="B620" s="386"/>
      <c r="C620" s="386"/>
      <c r="D620" s="386"/>
      <c r="E620" s="386"/>
      <c r="F620" s="386"/>
      <c r="G620" s="386"/>
      <c r="H620" s="386"/>
      <c r="I620" s="386"/>
      <c r="J620" s="386"/>
      <c r="K620" s="386"/>
      <c r="L620" s="386"/>
      <c r="M620" s="386"/>
      <c r="N620" s="386"/>
      <c r="O620" s="386"/>
      <c r="P620" s="386"/>
      <c r="Q620" s="386"/>
      <c r="R620" s="386"/>
      <c r="S620" s="386"/>
      <c r="T620" s="386"/>
      <c r="U620" s="386"/>
      <c r="V620" s="386"/>
      <c r="W620" s="386"/>
      <c r="X620" s="386"/>
      <c r="Y620" s="386"/>
      <c r="Z620" s="386"/>
    </row>
    <row r="621" spans="1:26" ht="15.75" customHeight="1">
      <c r="A621" s="386"/>
      <c r="B621" s="386"/>
      <c r="C621" s="386"/>
      <c r="D621" s="386"/>
      <c r="E621" s="386"/>
      <c r="F621" s="386"/>
      <c r="G621" s="386"/>
      <c r="H621" s="386"/>
      <c r="I621" s="386"/>
      <c r="J621" s="386"/>
      <c r="K621" s="386"/>
      <c r="L621" s="386"/>
      <c r="M621" s="386"/>
      <c r="N621" s="386"/>
      <c r="O621" s="386"/>
      <c r="P621" s="386"/>
      <c r="Q621" s="386"/>
      <c r="R621" s="386"/>
      <c r="S621" s="386"/>
      <c r="T621" s="386"/>
      <c r="U621" s="386"/>
      <c r="V621" s="386"/>
      <c r="W621" s="386"/>
      <c r="X621" s="386"/>
      <c r="Y621" s="386"/>
      <c r="Z621" s="386"/>
    </row>
    <row r="622" spans="1:26" ht="15.75" customHeight="1">
      <c r="A622" s="386"/>
      <c r="B622" s="386"/>
      <c r="C622" s="386"/>
      <c r="D622" s="386"/>
      <c r="E622" s="386"/>
      <c r="F622" s="386"/>
      <c r="G622" s="386"/>
      <c r="H622" s="386"/>
      <c r="I622" s="386"/>
      <c r="J622" s="386"/>
      <c r="K622" s="386"/>
      <c r="L622" s="386"/>
      <c r="M622" s="386"/>
      <c r="N622" s="386"/>
      <c r="O622" s="386"/>
      <c r="P622" s="386"/>
      <c r="Q622" s="386"/>
      <c r="R622" s="386"/>
      <c r="S622" s="386"/>
      <c r="T622" s="386"/>
      <c r="U622" s="386"/>
      <c r="V622" s="386"/>
      <c r="W622" s="386"/>
      <c r="X622" s="386"/>
      <c r="Y622" s="386"/>
      <c r="Z622" s="386"/>
    </row>
    <row r="623" spans="1:26" ht="15.75" customHeight="1">
      <c r="A623" s="386"/>
      <c r="B623" s="386"/>
      <c r="C623" s="386"/>
      <c r="D623" s="386"/>
      <c r="E623" s="386"/>
      <c r="F623" s="386"/>
      <c r="G623" s="386"/>
      <c r="H623" s="386"/>
      <c r="I623" s="386"/>
      <c r="J623" s="386"/>
      <c r="K623" s="386"/>
      <c r="L623" s="386"/>
      <c r="M623" s="386"/>
      <c r="N623" s="386"/>
      <c r="O623" s="386"/>
      <c r="P623" s="386"/>
      <c r="Q623" s="386"/>
      <c r="R623" s="386"/>
      <c r="S623" s="386"/>
      <c r="T623" s="386"/>
      <c r="U623" s="386"/>
      <c r="V623" s="386"/>
      <c r="W623" s="386"/>
      <c r="X623" s="386"/>
      <c r="Y623" s="386"/>
      <c r="Z623" s="386"/>
    </row>
    <row r="624" spans="1:26" ht="15.75" customHeight="1">
      <c r="A624" s="386"/>
      <c r="B624" s="386"/>
      <c r="C624" s="386"/>
      <c r="D624" s="386"/>
      <c r="E624" s="386"/>
      <c r="F624" s="386"/>
      <c r="G624" s="386"/>
      <c r="H624" s="386"/>
      <c r="I624" s="386"/>
      <c r="J624" s="386"/>
      <c r="K624" s="386"/>
      <c r="L624" s="386"/>
      <c r="M624" s="386"/>
      <c r="N624" s="386"/>
      <c r="O624" s="386"/>
      <c r="P624" s="386"/>
      <c r="Q624" s="386"/>
      <c r="R624" s="386"/>
      <c r="S624" s="386"/>
      <c r="T624" s="386"/>
      <c r="U624" s="386"/>
      <c r="V624" s="386"/>
      <c r="W624" s="386"/>
      <c r="X624" s="386"/>
      <c r="Y624" s="386"/>
      <c r="Z624" s="386"/>
    </row>
    <row r="625" spans="1:26" ht="15.75" customHeight="1">
      <c r="A625" s="386"/>
      <c r="B625" s="386"/>
      <c r="C625" s="386"/>
      <c r="D625" s="386"/>
      <c r="E625" s="386"/>
      <c r="F625" s="386"/>
      <c r="G625" s="386"/>
      <c r="H625" s="386"/>
      <c r="I625" s="386"/>
      <c r="J625" s="386"/>
      <c r="K625" s="386"/>
      <c r="L625" s="386"/>
      <c r="M625" s="386"/>
      <c r="N625" s="386"/>
      <c r="O625" s="386"/>
      <c r="P625" s="386"/>
      <c r="Q625" s="386"/>
      <c r="R625" s="386"/>
      <c r="S625" s="386"/>
      <c r="T625" s="386"/>
      <c r="U625" s="386"/>
      <c r="V625" s="386"/>
      <c r="W625" s="386"/>
      <c r="X625" s="386"/>
      <c r="Y625" s="386"/>
      <c r="Z625" s="386"/>
    </row>
    <row r="626" spans="1:26" ht="15.75" customHeight="1">
      <c r="A626" s="386"/>
      <c r="B626" s="386"/>
      <c r="C626" s="386"/>
      <c r="D626" s="386"/>
      <c r="E626" s="386"/>
      <c r="F626" s="386"/>
      <c r="G626" s="386"/>
      <c r="H626" s="386"/>
      <c r="I626" s="386"/>
      <c r="J626" s="386"/>
      <c r="K626" s="386"/>
      <c r="L626" s="386"/>
      <c r="M626" s="386"/>
      <c r="N626" s="386"/>
      <c r="O626" s="386"/>
      <c r="P626" s="386"/>
      <c r="Q626" s="386"/>
      <c r="R626" s="386"/>
      <c r="S626" s="386"/>
      <c r="T626" s="386"/>
      <c r="U626" s="386"/>
      <c r="V626" s="386"/>
      <c r="W626" s="386"/>
      <c r="X626" s="386"/>
      <c r="Y626" s="386"/>
      <c r="Z626" s="386"/>
    </row>
    <row r="627" spans="1:26" ht="15.75" customHeight="1">
      <c r="A627" s="386"/>
      <c r="B627" s="386"/>
      <c r="C627" s="386"/>
      <c r="D627" s="386"/>
      <c r="E627" s="386"/>
      <c r="F627" s="386"/>
      <c r="G627" s="386"/>
      <c r="H627" s="386"/>
      <c r="I627" s="386"/>
      <c r="J627" s="386"/>
      <c r="K627" s="386"/>
      <c r="L627" s="386"/>
      <c r="M627" s="386"/>
      <c r="N627" s="386"/>
      <c r="O627" s="386"/>
      <c r="P627" s="386"/>
      <c r="Q627" s="386"/>
      <c r="R627" s="386"/>
      <c r="S627" s="386"/>
      <c r="T627" s="386"/>
      <c r="U627" s="386"/>
      <c r="V627" s="386"/>
      <c r="W627" s="386"/>
      <c r="X627" s="386"/>
      <c r="Y627" s="386"/>
      <c r="Z627" s="386"/>
    </row>
    <row r="628" spans="1:26" ht="15.75" customHeight="1">
      <c r="A628" s="386"/>
      <c r="B628" s="386"/>
      <c r="C628" s="386"/>
      <c r="D628" s="386"/>
      <c r="E628" s="386"/>
      <c r="F628" s="386"/>
      <c r="G628" s="386"/>
      <c r="H628" s="386"/>
      <c r="I628" s="386"/>
      <c r="J628" s="386"/>
      <c r="K628" s="386"/>
      <c r="L628" s="386"/>
      <c r="M628" s="386"/>
      <c r="N628" s="386"/>
      <c r="O628" s="386"/>
      <c r="P628" s="386"/>
      <c r="Q628" s="386"/>
      <c r="R628" s="386"/>
      <c r="S628" s="386"/>
      <c r="T628" s="386"/>
      <c r="U628" s="386"/>
      <c r="V628" s="386"/>
      <c r="W628" s="386"/>
      <c r="X628" s="386"/>
      <c r="Y628" s="386"/>
      <c r="Z628" s="386"/>
    </row>
    <row r="629" spans="1:26" ht="15.75" customHeight="1">
      <c r="A629" s="386"/>
      <c r="B629" s="386"/>
      <c r="C629" s="386"/>
      <c r="D629" s="386"/>
      <c r="E629" s="386"/>
      <c r="F629" s="386"/>
      <c r="G629" s="386"/>
      <c r="H629" s="386"/>
      <c r="I629" s="386"/>
      <c r="J629" s="386"/>
      <c r="K629" s="386"/>
      <c r="L629" s="386"/>
      <c r="M629" s="386"/>
      <c r="N629" s="386"/>
      <c r="O629" s="386"/>
      <c r="P629" s="386"/>
      <c r="Q629" s="386"/>
      <c r="R629" s="386"/>
      <c r="S629" s="386"/>
      <c r="T629" s="386"/>
      <c r="U629" s="386"/>
      <c r="V629" s="386"/>
      <c r="W629" s="386"/>
      <c r="X629" s="386"/>
      <c r="Y629" s="386"/>
      <c r="Z629" s="386"/>
    </row>
    <row r="630" spans="1:26" ht="15.75" customHeight="1">
      <c r="A630" s="386"/>
      <c r="B630" s="386"/>
      <c r="C630" s="386"/>
      <c r="D630" s="386"/>
      <c r="E630" s="386"/>
      <c r="F630" s="386"/>
      <c r="G630" s="386"/>
      <c r="H630" s="386"/>
      <c r="I630" s="386"/>
      <c r="J630" s="386"/>
      <c r="K630" s="386"/>
      <c r="L630" s="386"/>
      <c r="M630" s="386"/>
      <c r="N630" s="386"/>
      <c r="O630" s="386"/>
      <c r="P630" s="386"/>
      <c r="Q630" s="386"/>
      <c r="R630" s="386"/>
      <c r="S630" s="386"/>
      <c r="T630" s="386"/>
      <c r="U630" s="386"/>
      <c r="V630" s="386"/>
      <c r="W630" s="386"/>
      <c r="X630" s="386"/>
      <c r="Y630" s="386"/>
      <c r="Z630" s="386"/>
    </row>
    <row r="631" spans="1:26" ht="15.75" customHeight="1">
      <c r="A631" s="386"/>
      <c r="B631" s="386"/>
      <c r="C631" s="386"/>
      <c r="D631" s="386"/>
      <c r="E631" s="386"/>
      <c r="F631" s="386"/>
      <c r="G631" s="386"/>
      <c r="H631" s="386"/>
      <c r="I631" s="386"/>
      <c r="J631" s="386"/>
      <c r="K631" s="386"/>
      <c r="L631" s="386"/>
      <c r="M631" s="386"/>
      <c r="N631" s="386"/>
      <c r="O631" s="386"/>
      <c r="P631" s="386"/>
      <c r="Q631" s="386"/>
      <c r="R631" s="386"/>
      <c r="S631" s="386"/>
      <c r="T631" s="386"/>
      <c r="U631" s="386"/>
      <c r="V631" s="386"/>
      <c r="W631" s="386"/>
      <c r="X631" s="386"/>
      <c r="Y631" s="386"/>
      <c r="Z631" s="386"/>
    </row>
    <row r="632" spans="1:26" ht="15.75" customHeight="1">
      <c r="A632" s="386"/>
      <c r="B632" s="386"/>
      <c r="C632" s="386"/>
      <c r="D632" s="386"/>
      <c r="E632" s="386"/>
      <c r="F632" s="386"/>
      <c r="G632" s="386"/>
      <c r="H632" s="386"/>
      <c r="I632" s="386"/>
      <c r="J632" s="386"/>
      <c r="K632" s="386"/>
      <c r="L632" s="386"/>
      <c r="M632" s="386"/>
      <c r="N632" s="386"/>
      <c r="O632" s="386"/>
      <c r="P632" s="386"/>
      <c r="Q632" s="386"/>
      <c r="R632" s="386"/>
      <c r="S632" s="386"/>
      <c r="T632" s="386"/>
      <c r="U632" s="386"/>
      <c r="V632" s="386"/>
      <c r="W632" s="386"/>
      <c r="X632" s="386"/>
      <c r="Y632" s="386"/>
      <c r="Z632" s="386"/>
    </row>
    <row r="633" spans="1:26" ht="15.75" customHeight="1">
      <c r="A633" s="386"/>
      <c r="B633" s="386"/>
      <c r="C633" s="386"/>
      <c r="D633" s="386"/>
      <c r="E633" s="386"/>
      <c r="F633" s="386"/>
      <c r="G633" s="386"/>
      <c r="H633" s="386"/>
      <c r="I633" s="386"/>
      <c r="J633" s="386"/>
      <c r="K633" s="386"/>
      <c r="L633" s="386"/>
      <c r="M633" s="386"/>
      <c r="N633" s="386"/>
      <c r="O633" s="386"/>
      <c r="P633" s="386"/>
      <c r="Q633" s="386"/>
      <c r="R633" s="386"/>
      <c r="S633" s="386"/>
      <c r="T633" s="386"/>
      <c r="U633" s="386"/>
      <c r="V633" s="386"/>
      <c r="W633" s="386"/>
      <c r="X633" s="386"/>
      <c r="Y633" s="386"/>
      <c r="Z633" s="386"/>
    </row>
    <row r="634" spans="1:26" ht="15.75" customHeight="1">
      <c r="A634" s="386"/>
      <c r="B634" s="386"/>
      <c r="C634" s="386"/>
      <c r="D634" s="386"/>
      <c r="E634" s="386"/>
      <c r="F634" s="386"/>
      <c r="G634" s="386"/>
      <c r="H634" s="386"/>
      <c r="I634" s="386"/>
      <c r="J634" s="386"/>
      <c r="K634" s="386"/>
      <c r="L634" s="386"/>
      <c r="M634" s="386"/>
      <c r="N634" s="386"/>
      <c r="O634" s="386"/>
      <c r="P634" s="386"/>
      <c r="Q634" s="386"/>
      <c r="R634" s="386"/>
      <c r="S634" s="386"/>
      <c r="T634" s="386"/>
      <c r="U634" s="386"/>
      <c r="V634" s="386"/>
      <c r="W634" s="386"/>
      <c r="X634" s="386"/>
      <c r="Y634" s="386"/>
      <c r="Z634" s="386"/>
    </row>
    <row r="635" spans="1:26" ht="15.75" customHeight="1">
      <c r="A635" s="386"/>
      <c r="B635" s="386"/>
      <c r="C635" s="386"/>
      <c r="D635" s="386"/>
      <c r="E635" s="386"/>
      <c r="F635" s="386"/>
      <c r="G635" s="386"/>
      <c r="H635" s="386"/>
      <c r="I635" s="386"/>
      <c r="J635" s="386"/>
      <c r="K635" s="386"/>
      <c r="L635" s="386"/>
      <c r="M635" s="386"/>
      <c r="N635" s="386"/>
      <c r="O635" s="386"/>
      <c r="P635" s="386"/>
      <c r="Q635" s="386"/>
      <c r="R635" s="386"/>
      <c r="S635" s="386"/>
      <c r="T635" s="386"/>
      <c r="U635" s="386"/>
      <c r="V635" s="386"/>
      <c r="W635" s="386"/>
      <c r="X635" s="386"/>
      <c r="Y635" s="386"/>
      <c r="Z635" s="386"/>
    </row>
    <row r="636" spans="1:26" ht="15.75" customHeight="1">
      <c r="A636" s="386"/>
      <c r="B636" s="386"/>
      <c r="C636" s="386"/>
      <c r="D636" s="386"/>
      <c r="E636" s="386"/>
      <c r="F636" s="386"/>
      <c r="G636" s="386"/>
      <c r="H636" s="386"/>
      <c r="I636" s="386"/>
      <c r="J636" s="386"/>
      <c r="K636" s="386"/>
      <c r="L636" s="386"/>
      <c r="M636" s="386"/>
      <c r="N636" s="386"/>
      <c r="O636" s="386"/>
      <c r="P636" s="386"/>
      <c r="Q636" s="386"/>
      <c r="R636" s="386"/>
      <c r="S636" s="386"/>
      <c r="T636" s="386"/>
      <c r="U636" s="386"/>
      <c r="V636" s="386"/>
      <c r="W636" s="386"/>
      <c r="X636" s="386"/>
      <c r="Y636" s="386"/>
      <c r="Z636" s="386"/>
    </row>
    <row r="637" spans="1:26" ht="15.75" customHeight="1">
      <c r="A637" s="386"/>
      <c r="B637" s="386"/>
      <c r="C637" s="386"/>
      <c r="D637" s="386"/>
      <c r="E637" s="386"/>
      <c r="F637" s="386"/>
      <c r="G637" s="386"/>
      <c r="H637" s="386"/>
      <c r="I637" s="386"/>
      <c r="J637" s="386"/>
      <c r="K637" s="386"/>
      <c r="L637" s="386"/>
      <c r="M637" s="386"/>
      <c r="N637" s="386"/>
      <c r="O637" s="386"/>
      <c r="P637" s="386"/>
      <c r="Q637" s="386"/>
      <c r="R637" s="386"/>
      <c r="S637" s="386"/>
      <c r="T637" s="386"/>
      <c r="U637" s="386"/>
      <c r="V637" s="386"/>
      <c r="W637" s="386"/>
      <c r="X637" s="386"/>
      <c r="Y637" s="386"/>
      <c r="Z637" s="386"/>
    </row>
    <row r="638" spans="1:26" ht="15.75" customHeight="1">
      <c r="A638" s="386"/>
      <c r="B638" s="386"/>
      <c r="C638" s="386"/>
      <c r="D638" s="386"/>
      <c r="E638" s="386"/>
      <c r="F638" s="386"/>
      <c r="G638" s="386"/>
      <c r="H638" s="386"/>
      <c r="I638" s="386"/>
      <c r="J638" s="386"/>
      <c r="K638" s="386"/>
      <c r="L638" s="386"/>
      <c r="M638" s="386"/>
      <c r="N638" s="386"/>
      <c r="O638" s="386"/>
      <c r="P638" s="386"/>
      <c r="Q638" s="386"/>
      <c r="R638" s="386"/>
      <c r="S638" s="386"/>
      <c r="T638" s="386"/>
      <c r="U638" s="386"/>
      <c r="V638" s="386"/>
      <c r="W638" s="386"/>
      <c r="X638" s="386"/>
      <c r="Y638" s="386"/>
      <c r="Z638" s="386"/>
    </row>
    <row r="639" spans="1:26" ht="15.75" customHeight="1">
      <c r="A639" s="386"/>
      <c r="B639" s="386"/>
      <c r="C639" s="386"/>
      <c r="D639" s="386"/>
      <c r="E639" s="386"/>
      <c r="F639" s="386"/>
      <c r="G639" s="386"/>
      <c r="H639" s="386"/>
      <c r="I639" s="386"/>
      <c r="J639" s="386"/>
      <c r="K639" s="386"/>
      <c r="L639" s="386"/>
      <c r="M639" s="386"/>
      <c r="N639" s="386"/>
      <c r="O639" s="386"/>
      <c r="P639" s="386"/>
      <c r="Q639" s="386"/>
      <c r="R639" s="386"/>
      <c r="S639" s="386"/>
      <c r="T639" s="386"/>
      <c r="U639" s="386"/>
      <c r="V639" s="386"/>
      <c r="W639" s="386"/>
      <c r="X639" s="386"/>
      <c r="Y639" s="386"/>
      <c r="Z639" s="386"/>
    </row>
    <row r="640" spans="1:26" ht="15.75" customHeight="1">
      <c r="A640" s="386"/>
      <c r="B640" s="386"/>
      <c r="C640" s="386"/>
      <c r="D640" s="386"/>
      <c r="E640" s="386"/>
      <c r="F640" s="386"/>
      <c r="G640" s="386"/>
      <c r="H640" s="386"/>
      <c r="I640" s="386"/>
      <c r="J640" s="386"/>
      <c r="K640" s="386"/>
      <c r="L640" s="386"/>
      <c r="M640" s="386"/>
      <c r="N640" s="386"/>
      <c r="O640" s="386"/>
      <c r="P640" s="386"/>
      <c r="Q640" s="386"/>
      <c r="R640" s="386"/>
      <c r="S640" s="386"/>
      <c r="T640" s="386"/>
      <c r="U640" s="386"/>
      <c r="V640" s="386"/>
      <c r="W640" s="386"/>
      <c r="X640" s="386"/>
      <c r="Y640" s="386"/>
      <c r="Z640" s="386"/>
    </row>
    <row r="641" spans="1:26" ht="15.75" customHeight="1">
      <c r="A641" s="386"/>
      <c r="B641" s="386"/>
      <c r="C641" s="386"/>
      <c r="D641" s="386"/>
      <c r="E641" s="386"/>
      <c r="F641" s="386"/>
      <c r="G641" s="386"/>
      <c r="H641" s="386"/>
      <c r="I641" s="386"/>
      <c r="J641" s="386"/>
      <c r="K641" s="386"/>
      <c r="L641" s="386"/>
      <c r="M641" s="386"/>
      <c r="N641" s="386"/>
      <c r="O641" s="386"/>
      <c r="P641" s="386"/>
      <c r="Q641" s="386"/>
      <c r="R641" s="386"/>
      <c r="S641" s="386"/>
      <c r="T641" s="386"/>
      <c r="U641" s="386"/>
      <c r="V641" s="386"/>
      <c r="W641" s="386"/>
      <c r="X641" s="386"/>
      <c r="Y641" s="386"/>
      <c r="Z641" s="386"/>
    </row>
    <row r="642" spans="1:26" ht="15.75" customHeight="1">
      <c r="A642" s="386"/>
      <c r="B642" s="386"/>
      <c r="C642" s="386"/>
      <c r="D642" s="386"/>
      <c r="E642" s="386"/>
      <c r="F642" s="386"/>
      <c r="G642" s="386"/>
      <c r="H642" s="386"/>
      <c r="I642" s="386"/>
      <c r="J642" s="386"/>
      <c r="K642" s="386"/>
      <c r="L642" s="386"/>
      <c r="M642" s="386"/>
      <c r="N642" s="386"/>
      <c r="O642" s="386"/>
      <c r="P642" s="386"/>
      <c r="Q642" s="386"/>
      <c r="R642" s="386"/>
      <c r="S642" s="386"/>
      <c r="T642" s="386"/>
      <c r="U642" s="386"/>
      <c r="V642" s="386"/>
      <c r="W642" s="386"/>
      <c r="X642" s="386"/>
      <c r="Y642" s="386"/>
      <c r="Z642" s="386"/>
    </row>
    <row r="643" spans="1:26" ht="15.75" customHeight="1">
      <c r="A643" s="386"/>
      <c r="B643" s="386"/>
      <c r="C643" s="386"/>
      <c r="D643" s="386"/>
      <c r="E643" s="386"/>
      <c r="F643" s="386"/>
      <c r="G643" s="386"/>
      <c r="H643" s="386"/>
      <c r="I643" s="386"/>
      <c r="J643" s="386"/>
      <c r="K643" s="386"/>
      <c r="L643" s="386"/>
      <c r="M643" s="386"/>
      <c r="N643" s="386"/>
      <c r="O643" s="386"/>
      <c r="P643" s="386"/>
      <c r="Q643" s="386"/>
      <c r="R643" s="386"/>
      <c r="S643" s="386"/>
      <c r="T643" s="386"/>
      <c r="U643" s="386"/>
      <c r="V643" s="386"/>
      <c r="W643" s="386"/>
      <c r="X643" s="386"/>
      <c r="Y643" s="386"/>
      <c r="Z643" s="386"/>
    </row>
  </sheetData>
  <pageMargins left="0.27559055118110237" right="0.27559055118110237" top="0.39370078740157483" bottom="0.39370078740157483" header="0" footer="0"/>
  <pageSetup paperSize="9" orientation="portrait" r:id="rId1"/>
  <tableParts count="2">
    <tablePart r:id="rId2"/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Hoja10"/>
  <dimension ref="A1:Z473"/>
  <sheetViews>
    <sheetView showGridLines="0" topLeftCell="A96" zoomScaleNormal="100" workbookViewId="0">
      <selection activeCell="A55" sqref="A55:E100"/>
    </sheetView>
  </sheetViews>
  <sheetFormatPr baseColWidth="10" defaultColWidth="12.5" defaultRowHeight="15" customHeight="1"/>
  <cols>
    <col min="1" max="1" width="18.1640625" style="2" customWidth="1"/>
    <col min="2" max="5" width="12.83203125" style="2" customWidth="1"/>
    <col min="6" max="25" width="11.5" style="2" customWidth="1"/>
    <col min="26" max="16384" width="12.5" style="2"/>
  </cols>
  <sheetData>
    <row r="1" spans="1:26" ht="12.75" customHeight="1">
      <c r="A1" s="387" t="s">
        <v>371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88"/>
      <c r="U1" s="388"/>
      <c r="V1" s="388"/>
      <c r="W1" s="388"/>
      <c r="X1" s="388"/>
      <c r="Y1" s="388"/>
      <c r="Z1" s="388"/>
    </row>
    <row r="2" spans="1:26" ht="12" customHeight="1">
      <c r="A2" s="390" t="s">
        <v>557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</row>
    <row r="3" spans="1:26" ht="12" customHeight="1">
      <c r="A3" s="390" t="s">
        <v>372</v>
      </c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8"/>
      <c r="W3" s="388"/>
      <c r="X3" s="388"/>
      <c r="Y3" s="388"/>
      <c r="Z3" s="388"/>
    </row>
    <row r="4" spans="1:26" ht="5" customHeight="1">
      <c r="A4" s="388"/>
      <c r="B4" s="388"/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388"/>
      <c r="P4" s="388"/>
      <c r="Q4" s="388"/>
      <c r="R4" s="388"/>
      <c r="S4" s="388"/>
      <c r="T4" s="388"/>
      <c r="U4" s="388"/>
      <c r="V4" s="388"/>
      <c r="W4" s="388"/>
      <c r="X4" s="388"/>
      <c r="Y4" s="388"/>
      <c r="Z4" s="388"/>
    </row>
    <row r="5" spans="1:26" ht="24.5" customHeight="1">
      <c r="A5" s="402" t="s">
        <v>0</v>
      </c>
      <c r="B5" s="423" t="s">
        <v>373</v>
      </c>
      <c r="C5" s="423" t="s">
        <v>374</v>
      </c>
      <c r="D5" s="423" t="s">
        <v>375</v>
      </c>
      <c r="E5" s="403" t="s">
        <v>376</v>
      </c>
    </row>
    <row r="6" spans="1:26" ht="4.5" customHeight="1">
      <c r="A6" s="404"/>
      <c r="B6" s="404"/>
      <c r="C6" s="404"/>
      <c r="D6" s="404"/>
      <c r="E6" s="424"/>
    </row>
    <row r="7" spans="1:26" ht="12" customHeight="1">
      <c r="A7" s="636" t="s">
        <v>400</v>
      </c>
      <c r="B7" s="637">
        <f t="shared" ref="B7:C7" si="0">AVERAGE(B8:B9)</f>
        <v>20.585000000000001</v>
      </c>
      <c r="C7" s="637">
        <f t="shared" si="0"/>
        <v>18</v>
      </c>
      <c r="D7" s="637" t="s">
        <v>4</v>
      </c>
      <c r="E7" s="637">
        <f>AVERAGE(E8:E9)</f>
        <v>23.664999999999999</v>
      </c>
    </row>
    <row r="8" spans="1:26" ht="12" customHeight="1">
      <c r="A8" s="638" t="s">
        <v>401</v>
      </c>
      <c r="B8" s="639">
        <v>20.5</v>
      </c>
      <c r="C8" s="639" t="s">
        <v>351</v>
      </c>
      <c r="D8" s="639" t="s">
        <v>351</v>
      </c>
      <c r="E8" s="639">
        <v>18</v>
      </c>
    </row>
    <row r="9" spans="1:26" ht="12" customHeight="1">
      <c r="A9" s="638" t="s">
        <v>404</v>
      </c>
      <c r="B9" s="639">
        <v>20.67</v>
      </c>
      <c r="C9" s="639">
        <v>18</v>
      </c>
      <c r="D9" s="639" t="s">
        <v>351</v>
      </c>
      <c r="E9" s="639">
        <v>29.33</v>
      </c>
    </row>
    <row r="10" spans="1:26" ht="12" customHeight="1">
      <c r="A10" s="416" t="s">
        <v>367</v>
      </c>
      <c r="B10" s="413">
        <f t="shared" ref="B10:C10" si="1">AVERAGE(B11:B16)</f>
        <v>17.033999999999999</v>
      </c>
      <c r="C10" s="413">
        <f t="shared" si="1"/>
        <v>16.833333333333332</v>
      </c>
      <c r="D10" s="413" t="s">
        <v>4</v>
      </c>
      <c r="E10" s="413">
        <f>AVERAGE(E11:E16)</f>
        <v>35</v>
      </c>
    </row>
    <row r="11" spans="1:26" ht="12" customHeight="1">
      <c r="A11" s="410" t="s">
        <v>368</v>
      </c>
      <c r="B11" s="414">
        <v>10</v>
      </c>
      <c r="C11" s="414">
        <v>10</v>
      </c>
      <c r="D11" s="414" t="s">
        <v>351</v>
      </c>
      <c r="E11" s="414" t="s">
        <v>351</v>
      </c>
    </row>
    <row r="12" spans="1:26" ht="12" customHeight="1">
      <c r="A12" s="408" t="s">
        <v>431</v>
      </c>
      <c r="B12" s="414">
        <v>14.5</v>
      </c>
      <c r="C12" s="414">
        <v>13.5</v>
      </c>
      <c r="D12" s="414" t="s">
        <v>351</v>
      </c>
      <c r="E12" s="414" t="s">
        <v>351</v>
      </c>
    </row>
    <row r="13" spans="1:26" ht="12" customHeight="1">
      <c r="A13" s="410" t="s">
        <v>453</v>
      </c>
      <c r="B13" s="414">
        <v>18.670000000000002</v>
      </c>
      <c r="C13" s="414" t="s">
        <v>351</v>
      </c>
      <c r="D13" s="414" t="s">
        <v>351</v>
      </c>
      <c r="E13" s="414" t="s">
        <v>351</v>
      </c>
    </row>
    <row r="14" spans="1:26" ht="12" customHeight="1">
      <c r="A14" s="408" t="s">
        <v>369</v>
      </c>
      <c r="B14" s="414">
        <v>12</v>
      </c>
      <c r="C14" s="414" t="s">
        <v>351</v>
      </c>
      <c r="D14" s="414" t="s">
        <v>351</v>
      </c>
      <c r="E14" s="414" t="s">
        <v>351</v>
      </c>
    </row>
    <row r="15" spans="1:26" ht="12" customHeight="1">
      <c r="A15" s="408" t="s">
        <v>370</v>
      </c>
      <c r="B15" s="414">
        <v>30</v>
      </c>
      <c r="C15" s="414">
        <v>27</v>
      </c>
      <c r="D15" s="414" t="s">
        <v>351</v>
      </c>
      <c r="E15" s="414" t="s">
        <v>351</v>
      </c>
    </row>
    <row r="16" spans="1:26" ht="12" customHeight="1">
      <c r="A16" s="408" t="s">
        <v>435</v>
      </c>
      <c r="B16" s="414" t="s">
        <v>351</v>
      </c>
      <c r="C16" s="414" t="s">
        <v>351</v>
      </c>
      <c r="D16" s="414" t="s">
        <v>351</v>
      </c>
      <c r="E16" s="414">
        <v>35</v>
      </c>
    </row>
    <row r="17" spans="1:5" ht="12" customHeight="1">
      <c r="A17" s="416" t="s">
        <v>65</v>
      </c>
      <c r="B17" s="413">
        <f t="shared" ref="B17:E17" si="2">AVERAGE(B18:B19)</f>
        <v>27.564999999999998</v>
      </c>
      <c r="C17" s="413">
        <f t="shared" si="2"/>
        <v>23.6</v>
      </c>
      <c r="D17" s="413">
        <f t="shared" si="2"/>
        <v>47.8</v>
      </c>
      <c r="E17" s="413">
        <f t="shared" si="2"/>
        <v>23.2</v>
      </c>
    </row>
    <row r="18" spans="1:5" ht="12" customHeight="1">
      <c r="A18" s="410" t="s">
        <v>136</v>
      </c>
      <c r="B18" s="414">
        <v>29.33</v>
      </c>
      <c r="C18" s="414" t="s">
        <v>351</v>
      </c>
      <c r="D18" s="414" t="s">
        <v>351</v>
      </c>
      <c r="E18" s="414" t="s">
        <v>351</v>
      </c>
    </row>
    <row r="19" spans="1:5" ht="12" customHeight="1">
      <c r="A19" s="410" t="s">
        <v>550</v>
      </c>
      <c r="B19" s="414">
        <v>25.8</v>
      </c>
      <c r="C19" s="414">
        <v>23.6</v>
      </c>
      <c r="D19" s="414">
        <v>47.8</v>
      </c>
      <c r="E19" s="414">
        <v>23.2</v>
      </c>
    </row>
    <row r="20" spans="1:5" ht="12" customHeight="1">
      <c r="A20" s="416" t="s">
        <v>2</v>
      </c>
      <c r="B20" s="413">
        <f t="shared" ref="B20:E20" si="3">AVERAGE(B21:B27)</f>
        <v>17.931999999999999</v>
      </c>
      <c r="C20" s="413">
        <f t="shared" si="3"/>
        <v>15.5</v>
      </c>
      <c r="D20" s="413">
        <f>AVERAGE(D21:D27)</f>
        <v>36.730000000000004</v>
      </c>
      <c r="E20" s="413">
        <f t="shared" si="3"/>
        <v>22.3</v>
      </c>
    </row>
    <row r="21" spans="1:5" ht="12" customHeight="1">
      <c r="A21" s="410" t="s">
        <v>5</v>
      </c>
      <c r="B21" s="414">
        <v>17</v>
      </c>
      <c r="C21" s="414">
        <v>16</v>
      </c>
      <c r="D21" s="414">
        <v>30</v>
      </c>
      <c r="E21" s="414">
        <v>22.5</v>
      </c>
    </row>
    <row r="22" spans="1:5" ht="12" customHeight="1">
      <c r="A22" s="408" t="s">
        <v>164</v>
      </c>
      <c r="B22" s="414" t="s">
        <v>351</v>
      </c>
      <c r="C22" s="414" t="s">
        <v>351</v>
      </c>
      <c r="D22" s="414" t="s">
        <v>351</v>
      </c>
      <c r="E22" s="414">
        <v>25</v>
      </c>
    </row>
    <row r="23" spans="1:5" ht="12" customHeight="1">
      <c r="A23" s="408" t="s">
        <v>66</v>
      </c>
      <c r="B23" s="414">
        <v>10</v>
      </c>
      <c r="C23" s="414" t="s">
        <v>351</v>
      </c>
      <c r="D23" s="414">
        <v>36</v>
      </c>
      <c r="E23" s="414">
        <v>20</v>
      </c>
    </row>
    <row r="24" spans="1:5" ht="12" customHeight="1">
      <c r="A24" s="408" t="s">
        <v>71</v>
      </c>
      <c r="B24" s="414" t="s">
        <v>351</v>
      </c>
      <c r="C24" s="414" t="s">
        <v>351</v>
      </c>
      <c r="D24" s="414">
        <v>40.25</v>
      </c>
      <c r="E24" s="414" t="s">
        <v>351</v>
      </c>
    </row>
    <row r="25" spans="1:5" ht="12" customHeight="1">
      <c r="A25" s="408" t="s">
        <v>347</v>
      </c>
      <c r="B25" s="414">
        <v>15.33</v>
      </c>
      <c r="C25" s="414">
        <v>15</v>
      </c>
      <c r="D25" s="414" t="s">
        <v>351</v>
      </c>
      <c r="E25" s="414">
        <v>18.5</v>
      </c>
    </row>
    <row r="26" spans="1:5" ht="12" customHeight="1">
      <c r="A26" s="408" t="s">
        <v>110</v>
      </c>
      <c r="B26" s="414">
        <v>20</v>
      </c>
      <c r="C26" s="414" t="s">
        <v>351</v>
      </c>
      <c r="D26" s="414" t="s">
        <v>351</v>
      </c>
      <c r="E26" s="414" t="s">
        <v>351</v>
      </c>
    </row>
    <row r="27" spans="1:5" ht="12" customHeight="1">
      <c r="A27" s="408" t="s">
        <v>51</v>
      </c>
      <c r="B27" s="414">
        <v>27.33</v>
      </c>
      <c r="C27" s="414" t="s">
        <v>351</v>
      </c>
      <c r="D27" s="414">
        <v>40.67</v>
      </c>
      <c r="E27" s="414">
        <v>25.5</v>
      </c>
    </row>
    <row r="28" spans="1:5" ht="12" customHeight="1">
      <c r="A28" s="416" t="s">
        <v>6</v>
      </c>
      <c r="B28" s="413">
        <f t="shared" ref="B28:C28" si="4">AVERAGE(B29:B37)</f>
        <v>26.935555555555556</v>
      </c>
      <c r="C28" s="413">
        <f t="shared" si="4"/>
        <v>15.8</v>
      </c>
      <c r="D28" s="413">
        <f>AVERAGE(D29:D37)</f>
        <v>29.5</v>
      </c>
      <c r="E28" s="413" t="s">
        <v>4</v>
      </c>
    </row>
    <row r="29" spans="1:5" ht="12" customHeight="1">
      <c r="A29" s="410" t="s">
        <v>7</v>
      </c>
      <c r="B29" s="414">
        <v>10</v>
      </c>
      <c r="C29" s="414">
        <v>10</v>
      </c>
      <c r="D29" s="414">
        <v>33.5</v>
      </c>
      <c r="E29" s="414" t="s">
        <v>351</v>
      </c>
    </row>
    <row r="30" spans="1:5" ht="12" customHeight="1">
      <c r="A30" s="408" t="s">
        <v>458</v>
      </c>
      <c r="B30" s="414">
        <v>13.5</v>
      </c>
      <c r="C30" s="414">
        <v>17.5</v>
      </c>
      <c r="D30" s="414" t="s">
        <v>351</v>
      </c>
      <c r="E30" s="414" t="s">
        <v>351</v>
      </c>
    </row>
    <row r="31" spans="1:5" ht="12" customHeight="1">
      <c r="A31" s="408" t="s">
        <v>9</v>
      </c>
      <c r="B31" s="414">
        <v>20</v>
      </c>
      <c r="C31" s="414" t="s">
        <v>351</v>
      </c>
      <c r="D31" s="414">
        <v>35</v>
      </c>
      <c r="E31" s="414" t="s">
        <v>351</v>
      </c>
    </row>
    <row r="32" spans="1:5" ht="12" customHeight="1">
      <c r="A32" s="408" t="s">
        <v>398</v>
      </c>
      <c r="B32" s="414">
        <v>21.75</v>
      </c>
      <c r="C32" s="414">
        <v>19</v>
      </c>
      <c r="D32" s="414" t="s">
        <v>351</v>
      </c>
      <c r="E32" s="414" t="s">
        <v>351</v>
      </c>
    </row>
    <row r="33" spans="1:5" ht="12" customHeight="1">
      <c r="A33" s="408" t="s">
        <v>343</v>
      </c>
      <c r="B33" s="414">
        <v>21</v>
      </c>
      <c r="C33" s="414">
        <v>16</v>
      </c>
      <c r="D33" s="414" t="s">
        <v>351</v>
      </c>
      <c r="E33" s="414" t="s">
        <v>351</v>
      </c>
    </row>
    <row r="34" spans="1:5" ht="12" customHeight="1">
      <c r="A34" s="408" t="s">
        <v>463</v>
      </c>
      <c r="B34" s="414">
        <v>50</v>
      </c>
      <c r="C34" s="414" t="s">
        <v>351</v>
      </c>
      <c r="D34" s="414" t="s">
        <v>351</v>
      </c>
      <c r="E34" s="414" t="s">
        <v>351</v>
      </c>
    </row>
    <row r="35" spans="1:5" ht="12" customHeight="1">
      <c r="A35" s="408" t="s">
        <v>459</v>
      </c>
      <c r="B35" s="414">
        <v>48.5</v>
      </c>
      <c r="C35" s="414" t="s">
        <v>351</v>
      </c>
      <c r="D35" s="414" t="s">
        <v>351</v>
      </c>
      <c r="E35" s="414" t="s">
        <v>351</v>
      </c>
    </row>
    <row r="36" spans="1:5" ht="12" customHeight="1">
      <c r="A36" s="408" t="s">
        <v>11</v>
      </c>
      <c r="B36" s="414">
        <v>40</v>
      </c>
      <c r="C36" s="414" t="s">
        <v>351</v>
      </c>
      <c r="D36" s="414" t="s">
        <v>351</v>
      </c>
      <c r="E36" s="414" t="s">
        <v>351</v>
      </c>
    </row>
    <row r="37" spans="1:5" ht="12" customHeight="1">
      <c r="A37" s="408" t="s">
        <v>10</v>
      </c>
      <c r="B37" s="414">
        <v>17.670000000000002</v>
      </c>
      <c r="C37" s="414">
        <v>16.5</v>
      </c>
      <c r="D37" s="414">
        <v>20</v>
      </c>
      <c r="E37" s="414" t="s">
        <v>351</v>
      </c>
    </row>
    <row r="38" spans="1:5" ht="12" customHeight="1">
      <c r="A38" s="411" t="s">
        <v>13</v>
      </c>
      <c r="B38" s="413">
        <f t="shared" ref="B38:E38" si="5">AVERAGE(B39:B41)</f>
        <v>15.75</v>
      </c>
      <c r="C38" s="413">
        <f t="shared" si="5"/>
        <v>17.375</v>
      </c>
      <c r="D38" s="413">
        <f t="shared" si="5"/>
        <v>40</v>
      </c>
      <c r="E38" s="413">
        <f t="shared" si="5"/>
        <v>17.5</v>
      </c>
    </row>
    <row r="39" spans="1:5" ht="12" customHeight="1">
      <c r="A39" s="410" t="s">
        <v>57</v>
      </c>
      <c r="B39" s="414" t="s">
        <v>351</v>
      </c>
      <c r="C39" s="414" t="s">
        <v>351</v>
      </c>
      <c r="D39" s="414">
        <v>53.5</v>
      </c>
      <c r="E39" s="414">
        <v>20</v>
      </c>
    </row>
    <row r="40" spans="1:5" ht="12" customHeight="1">
      <c r="A40" s="410" t="s">
        <v>476</v>
      </c>
      <c r="B40" s="414">
        <v>18</v>
      </c>
      <c r="C40" s="414">
        <v>20.75</v>
      </c>
      <c r="D40" s="414">
        <v>26.5</v>
      </c>
      <c r="E40" s="414" t="s">
        <v>351</v>
      </c>
    </row>
    <row r="41" spans="1:5" ht="12" customHeight="1">
      <c r="A41" s="410" t="s">
        <v>58</v>
      </c>
      <c r="B41" s="414">
        <v>13.5</v>
      </c>
      <c r="C41" s="414">
        <v>14</v>
      </c>
      <c r="D41" s="414" t="s">
        <v>351</v>
      </c>
      <c r="E41" s="414">
        <v>15</v>
      </c>
    </row>
    <row r="42" spans="1:5" ht="12" customHeight="1">
      <c r="A42" s="411" t="s">
        <v>14</v>
      </c>
      <c r="B42" s="413">
        <f t="shared" ref="B42:C42" si="6">AVERAGE(B43:B44)</f>
        <v>22.5</v>
      </c>
      <c r="C42" s="413">
        <f t="shared" si="6"/>
        <v>43.5</v>
      </c>
      <c r="D42" s="413" t="s">
        <v>4</v>
      </c>
      <c r="E42" s="413" t="s">
        <v>4</v>
      </c>
    </row>
    <row r="43" spans="1:5" ht="12" customHeight="1">
      <c r="A43" s="410" t="s">
        <v>402</v>
      </c>
      <c r="B43" s="414">
        <v>31</v>
      </c>
      <c r="C43" s="414">
        <v>43.5</v>
      </c>
      <c r="D43" s="414" t="s">
        <v>351</v>
      </c>
      <c r="E43" s="414" t="s">
        <v>351</v>
      </c>
    </row>
    <row r="44" spans="1:5" ht="12" customHeight="1">
      <c r="A44" s="410" t="s">
        <v>15</v>
      </c>
      <c r="B44" s="414">
        <v>14</v>
      </c>
      <c r="C44" s="414" t="s">
        <v>351</v>
      </c>
      <c r="D44" s="414" t="s">
        <v>351</v>
      </c>
      <c r="E44" s="414" t="s">
        <v>351</v>
      </c>
    </row>
    <row r="45" spans="1:5" ht="12" customHeight="1">
      <c r="A45" s="411" t="s">
        <v>16</v>
      </c>
      <c r="B45" s="413">
        <f t="shared" ref="B45:E45" si="7">AVERAGE(B46:B53)</f>
        <v>15.095714285714285</v>
      </c>
      <c r="C45" s="413">
        <f t="shared" si="7"/>
        <v>13.25</v>
      </c>
      <c r="D45" s="413">
        <f>AVERAGE(D46:D53)</f>
        <v>28.585000000000001</v>
      </c>
      <c r="E45" s="413">
        <f t="shared" si="7"/>
        <v>19.8325</v>
      </c>
    </row>
    <row r="46" spans="1:5" ht="12" customHeight="1">
      <c r="A46" s="410" t="s">
        <v>17</v>
      </c>
      <c r="B46" s="414" t="s">
        <v>351</v>
      </c>
      <c r="C46" s="414">
        <v>10</v>
      </c>
      <c r="D46" s="414">
        <v>31.67</v>
      </c>
      <c r="E46" s="414" t="s">
        <v>351</v>
      </c>
    </row>
    <row r="47" spans="1:5" ht="12" customHeight="1">
      <c r="A47" s="410" t="s">
        <v>19</v>
      </c>
      <c r="B47" s="414">
        <v>18</v>
      </c>
      <c r="C47" s="414" t="s">
        <v>351</v>
      </c>
      <c r="D47" s="414">
        <v>25.67</v>
      </c>
      <c r="E47" s="414">
        <v>17.329999999999998</v>
      </c>
    </row>
    <row r="48" spans="1:5" ht="12" customHeight="1">
      <c r="A48" s="410" t="s">
        <v>18</v>
      </c>
      <c r="B48" s="414">
        <v>12</v>
      </c>
      <c r="C48" s="414" t="s">
        <v>351</v>
      </c>
      <c r="D48" s="414" t="s">
        <v>351</v>
      </c>
      <c r="E48" s="414" t="s">
        <v>351</v>
      </c>
    </row>
    <row r="49" spans="1:5" ht="12" customHeight="1">
      <c r="A49" s="410" t="s">
        <v>53</v>
      </c>
      <c r="B49" s="414">
        <v>10</v>
      </c>
      <c r="C49" s="414">
        <v>12</v>
      </c>
      <c r="D49" s="414" t="s">
        <v>351</v>
      </c>
      <c r="E49" s="414" t="s">
        <v>351</v>
      </c>
    </row>
    <row r="50" spans="1:5" ht="12" customHeight="1">
      <c r="A50" s="410" t="s">
        <v>52</v>
      </c>
      <c r="B50" s="414">
        <v>15</v>
      </c>
      <c r="C50" s="414">
        <v>15</v>
      </c>
      <c r="D50" s="414" t="s">
        <v>351</v>
      </c>
      <c r="E50" s="414">
        <v>20</v>
      </c>
    </row>
    <row r="51" spans="1:5" ht="12" customHeight="1">
      <c r="A51" s="410" t="s">
        <v>67</v>
      </c>
      <c r="B51" s="414">
        <v>16.670000000000002</v>
      </c>
      <c r="C51" s="414">
        <v>12.5</v>
      </c>
      <c r="D51" s="414">
        <v>27.5</v>
      </c>
      <c r="E51" s="414">
        <v>26</v>
      </c>
    </row>
    <row r="52" spans="1:5" ht="12" customHeight="1">
      <c r="A52" s="410" t="s">
        <v>20</v>
      </c>
      <c r="B52" s="414">
        <v>22.5</v>
      </c>
      <c r="C52" s="414">
        <v>20</v>
      </c>
      <c r="D52" s="414">
        <v>29.5</v>
      </c>
      <c r="E52" s="414" t="s">
        <v>351</v>
      </c>
    </row>
    <row r="53" spans="1:5" ht="12" customHeight="1">
      <c r="A53" s="410" t="s">
        <v>21</v>
      </c>
      <c r="B53" s="414">
        <v>11.5</v>
      </c>
      <c r="C53" s="414">
        <v>10</v>
      </c>
      <c r="D53" s="414" t="s">
        <v>351</v>
      </c>
      <c r="E53" s="414">
        <v>16</v>
      </c>
    </row>
    <row r="54" spans="1:5" ht="15.75" customHeight="1">
      <c r="A54" s="593"/>
      <c r="B54" s="594"/>
      <c r="C54" s="594"/>
      <c r="D54" s="594"/>
      <c r="E54" s="595" t="s">
        <v>24</v>
      </c>
    </row>
    <row r="55" spans="1:5" ht="15.75" customHeight="1">
      <c r="A55" s="596" t="s">
        <v>482</v>
      </c>
      <c r="B55" s="640"/>
      <c r="C55" s="640"/>
      <c r="D55" s="597"/>
      <c r="E55" s="598"/>
    </row>
    <row r="56" spans="1:5" ht="29.75" customHeight="1">
      <c r="A56" s="402" t="s">
        <v>0</v>
      </c>
      <c r="B56" s="423" t="s">
        <v>373</v>
      </c>
      <c r="C56" s="423" t="s">
        <v>374</v>
      </c>
      <c r="D56" s="423" t="s">
        <v>375</v>
      </c>
      <c r="E56" s="403" t="s">
        <v>376</v>
      </c>
    </row>
    <row r="57" spans="1:5" ht="4.5" customHeight="1">
      <c r="A57" s="632"/>
      <c r="B57" s="597"/>
      <c r="C57" s="597"/>
      <c r="D57" s="597"/>
      <c r="E57" s="597"/>
    </row>
    <row r="58" spans="1:5" ht="12" customHeight="1">
      <c r="A58" s="411" t="s">
        <v>23</v>
      </c>
      <c r="B58" s="413">
        <f>AVERAGE(B59:B60)</f>
        <v>25</v>
      </c>
      <c r="C58" s="413" t="s">
        <v>4</v>
      </c>
      <c r="D58" s="413">
        <f t="shared" ref="D58:E58" si="8">AVERAGE(D59:D60)</f>
        <v>41</v>
      </c>
      <c r="E58" s="413">
        <f t="shared" si="8"/>
        <v>19</v>
      </c>
    </row>
    <row r="59" spans="1:5" ht="12" customHeight="1">
      <c r="A59" s="410" t="s">
        <v>424</v>
      </c>
      <c r="B59" s="414">
        <v>25</v>
      </c>
      <c r="C59" s="414" t="s">
        <v>351</v>
      </c>
      <c r="D59" s="414" t="s">
        <v>351</v>
      </c>
      <c r="E59" s="414">
        <v>19</v>
      </c>
    </row>
    <row r="60" spans="1:5" ht="12" customHeight="1">
      <c r="A60" s="410" t="s">
        <v>48</v>
      </c>
      <c r="B60" s="414" t="s">
        <v>351</v>
      </c>
      <c r="C60" s="414" t="s">
        <v>351</v>
      </c>
      <c r="D60" s="414">
        <v>41</v>
      </c>
      <c r="E60" s="414" t="s">
        <v>351</v>
      </c>
    </row>
    <row r="61" spans="1:5" ht="12" customHeight="1">
      <c r="A61" s="411" t="s">
        <v>68</v>
      </c>
      <c r="B61" s="413">
        <f t="shared" ref="B61:E61" si="9">AVERAGE(B62:B63)</f>
        <v>20</v>
      </c>
      <c r="C61" s="413">
        <f t="shared" si="9"/>
        <v>24.5</v>
      </c>
      <c r="D61" s="407">
        <f t="shared" si="9"/>
        <v>33</v>
      </c>
      <c r="E61" s="413">
        <f t="shared" si="9"/>
        <v>25</v>
      </c>
    </row>
    <row r="62" spans="1:5" ht="12" customHeight="1">
      <c r="A62" s="410" t="s">
        <v>419</v>
      </c>
      <c r="B62" s="414">
        <v>20</v>
      </c>
      <c r="C62" s="414">
        <v>24.5</v>
      </c>
      <c r="D62" s="409">
        <v>33.5</v>
      </c>
      <c r="E62" s="409" t="s">
        <v>351</v>
      </c>
    </row>
    <row r="63" spans="1:5" ht="12" customHeight="1">
      <c r="A63" s="410" t="s">
        <v>74</v>
      </c>
      <c r="B63" s="414">
        <v>20</v>
      </c>
      <c r="C63" s="409" t="s">
        <v>351</v>
      </c>
      <c r="D63" s="409">
        <v>32.5</v>
      </c>
      <c r="E63" s="414">
        <v>25</v>
      </c>
    </row>
    <row r="64" spans="1:5" ht="12" customHeight="1">
      <c r="A64" s="416" t="s">
        <v>72</v>
      </c>
      <c r="B64" s="413">
        <f>AVERAGE(B65)</f>
        <v>32</v>
      </c>
      <c r="C64" s="413" t="s">
        <v>4</v>
      </c>
      <c r="D64" s="413" t="s">
        <v>4</v>
      </c>
      <c r="E64" s="413">
        <f>AVERAGE(E65)</f>
        <v>38</v>
      </c>
    </row>
    <row r="65" spans="1:5" ht="12" customHeight="1">
      <c r="A65" s="410" t="s">
        <v>69</v>
      </c>
      <c r="B65" s="414">
        <v>32</v>
      </c>
      <c r="C65" s="414" t="s">
        <v>351</v>
      </c>
      <c r="D65" s="414" t="s">
        <v>377</v>
      </c>
      <c r="E65" s="414">
        <v>38</v>
      </c>
    </row>
    <row r="66" spans="1:5" ht="12" customHeight="1">
      <c r="A66" s="416" t="s">
        <v>163</v>
      </c>
      <c r="B66" s="413">
        <f t="shared" ref="B66:C66" si="10">AVERAGE(B67)</f>
        <v>19</v>
      </c>
      <c r="C66" s="413">
        <f t="shared" si="10"/>
        <v>17</v>
      </c>
      <c r="D66" s="413" t="s">
        <v>4</v>
      </c>
      <c r="E66" s="413">
        <f>AVERAGE(E67)</f>
        <v>21</v>
      </c>
    </row>
    <row r="67" spans="1:5" ht="12" customHeight="1">
      <c r="A67" s="415" t="s">
        <v>554</v>
      </c>
      <c r="B67" s="414">
        <v>19</v>
      </c>
      <c r="C67" s="414">
        <v>17</v>
      </c>
      <c r="D67" s="414" t="s">
        <v>377</v>
      </c>
      <c r="E67" s="414">
        <v>21</v>
      </c>
    </row>
    <row r="68" spans="1:5" ht="12" customHeight="1">
      <c r="A68" s="416" t="s">
        <v>63</v>
      </c>
      <c r="B68" s="413">
        <f t="shared" ref="B68:E68" si="11">AVERAGE(B69)</f>
        <v>25</v>
      </c>
      <c r="C68" s="413">
        <f t="shared" si="11"/>
        <v>15</v>
      </c>
      <c r="D68" s="413">
        <f t="shared" si="11"/>
        <v>33.5</v>
      </c>
      <c r="E68" s="413">
        <f t="shared" si="11"/>
        <v>15</v>
      </c>
    </row>
    <row r="69" spans="1:5" ht="12" customHeight="1">
      <c r="A69" s="415" t="s">
        <v>64</v>
      </c>
      <c r="B69" s="414">
        <v>25</v>
      </c>
      <c r="C69" s="414">
        <v>15</v>
      </c>
      <c r="D69" s="414">
        <v>33.5</v>
      </c>
      <c r="E69" s="414">
        <v>15</v>
      </c>
    </row>
    <row r="70" spans="1:5" ht="12" customHeight="1">
      <c r="A70" s="416" t="s">
        <v>422</v>
      </c>
      <c r="B70" s="413">
        <f t="shared" ref="B70:C70" si="12">AVERAGE(B71)</f>
        <v>14</v>
      </c>
      <c r="C70" s="413">
        <f t="shared" si="12"/>
        <v>13</v>
      </c>
      <c r="D70" s="413" t="s">
        <v>4</v>
      </c>
      <c r="E70" s="413" t="s">
        <v>4</v>
      </c>
    </row>
    <row r="71" spans="1:5" ht="12" customHeight="1">
      <c r="A71" s="410" t="s">
        <v>529</v>
      </c>
      <c r="B71" s="414">
        <v>14</v>
      </c>
      <c r="C71" s="414">
        <v>13</v>
      </c>
      <c r="D71" s="414" t="s">
        <v>377</v>
      </c>
      <c r="E71" s="414" t="s">
        <v>351</v>
      </c>
    </row>
    <row r="72" spans="1:5" ht="12" customHeight="1">
      <c r="A72" s="416" t="s">
        <v>168</v>
      </c>
      <c r="B72" s="413">
        <f t="shared" ref="B72:C72" si="13">AVERAGE(B73)</f>
        <v>13.33</v>
      </c>
      <c r="C72" s="413">
        <f t="shared" si="13"/>
        <v>13.33</v>
      </c>
      <c r="D72" s="413" t="s">
        <v>4</v>
      </c>
      <c r="E72" s="413" t="s">
        <v>4</v>
      </c>
    </row>
    <row r="73" spans="1:5" ht="12" customHeight="1">
      <c r="A73" s="410" t="s">
        <v>170</v>
      </c>
      <c r="B73" s="414">
        <v>13.33</v>
      </c>
      <c r="C73" s="414">
        <v>13.33</v>
      </c>
      <c r="D73" s="414">
        <v>35</v>
      </c>
      <c r="E73" s="414">
        <v>25</v>
      </c>
    </row>
    <row r="74" spans="1:5" ht="12" customHeight="1">
      <c r="A74" s="411" t="s">
        <v>31</v>
      </c>
      <c r="B74" s="413">
        <f t="shared" ref="B74:D74" si="14">AVERAGE(B75:B77)</f>
        <v>12.223333333333334</v>
      </c>
      <c r="C74" s="413">
        <f t="shared" si="14"/>
        <v>14.164999999999999</v>
      </c>
      <c r="D74" s="413">
        <f t="shared" si="14"/>
        <v>35.75</v>
      </c>
      <c r="E74" s="413">
        <f>AVERAGE(E75:E77)</f>
        <v>23.375</v>
      </c>
    </row>
    <row r="75" spans="1:5" ht="12" customHeight="1">
      <c r="A75" s="410" t="s">
        <v>33</v>
      </c>
      <c r="B75" s="414">
        <v>12</v>
      </c>
      <c r="C75" s="414">
        <v>19</v>
      </c>
      <c r="D75" s="414">
        <v>33.5</v>
      </c>
      <c r="E75" s="414">
        <v>26.75</v>
      </c>
    </row>
    <row r="76" spans="1:5" ht="12" customHeight="1">
      <c r="A76" s="410" t="s">
        <v>78</v>
      </c>
      <c r="B76" s="414">
        <v>15</v>
      </c>
      <c r="C76" s="409" t="s">
        <v>351</v>
      </c>
      <c r="D76" s="409" t="s">
        <v>351</v>
      </c>
      <c r="E76" s="409" t="s">
        <v>351</v>
      </c>
    </row>
    <row r="77" spans="1:5" ht="12" customHeight="1">
      <c r="A77" s="410" t="s">
        <v>32</v>
      </c>
      <c r="B77" s="414">
        <v>9.67</v>
      </c>
      <c r="C77" s="414">
        <v>9.33</v>
      </c>
      <c r="D77" s="414">
        <v>38</v>
      </c>
      <c r="E77" s="414">
        <v>20</v>
      </c>
    </row>
    <row r="78" spans="1:5" ht="12" customHeight="1">
      <c r="A78" s="411" t="s">
        <v>34</v>
      </c>
      <c r="B78" s="413">
        <f t="shared" ref="B78:E78" si="15">AVERAGE(B79:B81)</f>
        <v>23.5</v>
      </c>
      <c r="C78" s="413">
        <f t="shared" si="15"/>
        <v>24.5</v>
      </c>
      <c r="D78" s="413">
        <f t="shared" si="15"/>
        <v>35</v>
      </c>
      <c r="E78" s="413">
        <f t="shared" si="15"/>
        <v>26.33</v>
      </c>
    </row>
    <row r="79" spans="1:5" ht="12" customHeight="1">
      <c r="A79" s="410" t="s">
        <v>36</v>
      </c>
      <c r="B79" s="414">
        <v>27</v>
      </c>
      <c r="C79" s="414">
        <v>29</v>
      </c>
      <c r="D79" s="414" t="s">
        <v>351</v>
      </c>
      <c r="E79" s="414">
        <v>26.33</v>
      </c>
    </row>
    <row r="80" spans="1:5" ht="12" customHeight="1">
      <c r="A80" s="410" t="s">
        <v>354</v>
      </c>
      <c r="B80" s="414" t="s">
        <v>351</v>
      </c>
      <c r="C80" s="414" t="s">
        <v>351</v>
      </c>
      <c r="D80" s="414">
        <v>35</v>
      </c>
      <c r="E80" s="414" t="s">
        <v>351</v>
      </c>
    </row>
    <row r="81" spans="1:5" ht="12" customHeight="1">
      <c r="A81" s="410" t="s">
        <v>35</v>
      </c>
      <c r="B81" s="414">
        <v>20</v>
      </c>
      <c r="C81" s="414">
        <v>20</v>
      </c>
      <c r="D81" s="414" t="s">
        <v>351</v>
      </c>
      <c r="E81" s="414" t="s">
        <v>351</v>
      </c>
    </row>
    <row r="82" spans="1:5" ht="12" customHeight="1">
      <c r="A82" s="411" t="s">
        <v>171</v>
      </c>
      <c r="B82" s="413">
        <f>AVERAGE(B83:B84)</f>
        <v>10</v>
      </c>
      <c r="C82" s="413" t="s">
        <v>4</v>
      </c>
      <c r="D82" s="413" t="s">
        <v>4</v>
      </c>
      <c r="E82" s="413">
        <f>AVERAGE(E83:E84)</f>
        <v>15</v>
      </c>
    </row>
    <row r="83" spans="1:5" ht="12" customHeight="1">
      <c r="A83" s="410" t="s">
        <v>172</v>
      </c>
      <c r="B83" s="414">
        <v>10</v>
      </c>
      <c r="C83" s="414" t="s">
        <v>351</v>
      </c>
      <c r="D83" s="414" t="s">
        <v>351</v>
      </c>
      <c r="E83" s="414" t="s">
        <v>351</v>
      </c>
    </row>
    <row r="84" spans="1:5" ht="12" customHeight="1">
      <c r="A84" s="410" t="s">
        <v>173</v>
      </c>
      <c r="B84" s="414">
        <v>10</v>
      </c>
      <c r="C84" s="414" t="s">
        <v>351</v>
      </c>
      <c r="D84" s="414" t="s">
        <v>351</v>
      </c>
      <c r="E84" s="414">
        <v>15</v>
      </c>
    </row>
    <row r="85" spans="1:5" ht="12" customHeight="1">
      <c r="A85" s="411" t="s">
        <v>70</v>
      </c>
      <c r="B85" s="413">
        <f t="shared" ref="B85:C85" si="16">AVERAGE(B86:B89)</f>
        <v>13.75</v>
      </c>
      <c r="C85" s="413">
        <f t="shared" si="16"/>
        <v>13.776666666666666</v>
      </c>
      <c r="D85" s="413" t="s">
        <v>4</v>
      </c>
      <c r="E85" s="413">
        <f>AVERAGE(E86:E89)</f>
        <v>21.25</v>
      </c>
    </row>
    <row r="86" spans="1:5" ht="12" customHeight="1">
      <c r="A86" s="410" t="s">
        <v>421</v>
      </c>
      <c r="B86" s="414">
        <v>10</v>
      </c>
      <c r="C86" s="414">
        <v>10</v>
      </c>
      <c r="D86" s="414" t="s">
        <v>351</v>
      </c>
      <c r="E86" s="414" t="s">
        <v>351</v>
      </c>
    </row>
    <row r="87" spans="1:5" ht="12" customHeight="1">
      <c r="A87" s="410" t="s">
        <v>462</v>
      </c>
      <c r="B87" s="414">
        <v>25</v>
      </c>
      <c r="C87" s="414">
        <v>21.33</v>
      </c>
      <c r="D87" s="414" t="s">
        <v>351</v>
      </c>
      <c r="E87" s="414">
        <v>32.5</v>
      </c>
    </row>
    <row r="88" spans="1:5" ht="12" customHeight="1">
      <c r="A88" s="410" t="s">
        <v>49</v>
      </c>
      <c r="B88" s="414">
        <v>10</v>
      </c>
      <c r="C88" s="414">
        <v>10</v>
      </c>
      <c r="D88" s="414" t="s">
        <v>351</v>
      </c>
      <c r="E88" s="414" t="s">
        <v>351</v>
      </c>
    </row>
    <row r="89" spans="1:5" ht="12" customHeight="1">
      <c r="A89" s="410" t="s">
        <v>50</v>
      </c>
      <c r="B89" s="414">
        <v>10</v>
      </c>
      <c r="C89" s="414" t="s">
        <v>351</v>
      </c>
      <c r="D89" s="414" t="s">
        <v>351</v>
      </c>
      <c r="E89" s="414">
        <v>10</v>
      </c>
    </row>
    <row r="90" spans="1:5" ht="12" customHeight="1">
      <c r="A90" s="411" t="s">
        <v>75</v>
      </c>
      <c r="B90" s="413">
        <f>AVERAGE(B91)</f>
        <v>33.33</v>
      </c>
      <c r="C90" s="413" t="s">
        <v>4</v>
      </c>
      <c r="D90" s="413">
        <f t="shared" ref="D90:E90" si="17">AVERAGE(D91)</f>
        <v>34.67</v>
      </c>
      <c r="E90" s="413">
        <f t="shared" si="17"/>
        <v>23.33</v>
      </c>
    </row>
    <row r="91" spans="1:5" ht="12" customHeight="1">
      <c r="A91" s="410" t="s">
        <v>76</v>
      </c>
      <c r="B91" s="414">
        <v>33.33</v>
      </c>
      <c r="C91" s="414" t="s">
        <v>351</v>
      </c>
      <c r="D91" s="414">
        <v>34.67</v>
      </c>
      <c r="E91" s="414">
        <v>23.33</v>
      </c>
    </row>
    <row r="92" spans="1:5" ht="12" customHeight="1">
      <c r="A92" s="411" t="s">
        <v>59</v>
      </c>
      <c r="B92" s="413">
        <f t="shared" ref="B92:D92" si="18">AVERAGE(B93:B95)</f>
        <v>26.666666666666668</v>
      </c>
      <c r="C92" s="413">
        <f t="shared" si="18"/>
        <v>31.5</v>
      </c>
      <c r="D92" s="413">
        <f t="shared" si="18"/>
        <v>47.5</v>
      </c>
      <c r="E92" s="413" t="s">
        <v>4</v>
      </c>
    </row>
    <row r="93" spans="1:5" ht="12" customHeight="1">
      <c r="A93" s="410" t="s">
        <v>60</v>
      </c>
      <c r="B93" s="414">
        <v>25</v>
      </c>
      <c r="C93" s="414">
        <v>24.5</v>
      </c>
      <c r="D93" s="414">
        <v>47.5</v>
      </c>
      <c r="E93" s="414" t="s">
        <v>351</v>
      </c>
    </row>
    <row r="94" spans="1:5" ht="12" customHeight="1">
      <c r="A94" s="410" t="s">
        <v>61</v>
      </c>
      <c r="B94" s="414">
        <v>30</v>
      </c>
      <c r="C94" s="414">
        <v>45</v>
      </c>
      <c r="D94" s="414" t="s">
        <v>351</v>
      </c>
      <c r="E94" s="414" t="s">
        <v>351</v>
      </c>
    </row>
    <row r="95" spans="1:5" ht="12" customHeight="1">
      <c r="A95" s="410" t="s">
        <v>62</v>
      </c>
      <c r="B95" s="414">
        <v>25</v>
      </c>
      <c r="C95" s="414">
        <v>25</v>
      </c>
      <c r="D95" s="414" t="s">
        <v>351</v>
      </c>
      <c r="E95" s="414" t="s">
        <v>351</v>
      </c>
    </row>
    <row r="96" spans="1:5" ht="12" customHeight="1">
      <c r="A96" s="411" t="s">
        <v>37</v>
      </c>
      <c r="B96" s="413" t="s">
        <v>4</v>
      </c>
      <c r="C96" s="413" t="s">
        <v>4</v>
      </c>
      <c r="D96" s="413">
        <f>AVERAGE(D97)</f>
        <v>47.5</v>
      </c>
      <c r="E96" s="413" t="s">
        <v>4</v>
      </c>
    </row>
    <row r="97" spans="1:5" ht="12" customHeight="1">
      <c r="A97" s="630" t="s">
        <v>38</v>
      </c>
      <c r="B97" s="631" t="s">
        <v>351</v>
      </c>
      <c r="C97" s="631" t="s">
        <v>351</v>
      </c>
      <c r="D97" s="631">
        <v>47.5</v>
      </c>
      <c r="E97" s="631" t="s">
        <v>351</v>
      </c>
    </row>
    <row r="98" spans="1:5" ht="9" customHeight="1">
      <c r="A98" s="429" t="s">
        <v>73</v>
      </c>
    </row>
    <row r="99" spans="1:5" ht="9" customHeight="1">
      <c r="A99" s="429" t="s">
        <v>55</v>
      </c>
    </row>
    <row r="100" spans="1:5" ht="9" customHeight="1">
      <c r="A100" s="430" t="s">
        <v>56</v>
      </c>
    </row>
    <row r="101" spans="1:5" ht="15.75" customHeight="1"/>
    <row r="102" spans="1:5" ht="15.75" customHeight="1"/>
    <row r="103" spans="1:5" ht="15.75" customHeight="1"/>
    <row r="104" spans="1:5" ht="15.75" customHeight="1"/>
    <row r="105" spans="1:5" ht="15.75" customHeight="1"/>
    <row r="106" spans="1:5" ht="15.75" customHeight="1"/>
    <row r="107" spans="1:5" ht="15.75" customHeight="1"/>
    <row r="108" spans="1:5" ht="15.75" customHeight="1"/>
    <row r="109" spans="1:5" ht="15.75" customHeight="1"/>
    <row r="110" spans="1:5" ht="15.75" customHeight="1"/>
    <row r="111" spans="1:5" ht="15.75" customHeight="1"/>
    <row r="112" spans="1:5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</sheetData>
  <pageMargins left="0.27559055118110237" right="0.27559055118110237" top="0.39370078740157483" bottom="0.39370078740157483" header="0" footer="0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Hoja11"/>
  <dimension ref="A1:Z540"/>
  <sheetViews>
    <sheetView showGridLines="0" topLeftCell="A39" zoomScaleNormal="100" workbookViewId="0">
      <selection activeCell="A44" sqref="A44:E81"/>
    </sheetView>
  </sheetViews>
  <sheetFormatPr baseColWidth="10" defaultColWidth="12.5" defaultRowHeight="15" customHeight="1"/>
  <cols>
    <col min="1" max="1" width="17.33203125" style="384" customWidth="1"/>
    <col min="2" max="5" width="12.6640625" style="384" customWidth="1"/>
    <col min="6" max="6" width="11.33203125" style="384" customWidth="1"/>
    <col min="7" max="25" width="11.5" style="384" customWidth="1"/>
    <col min="26" max="16384" width="12.5" style="384"/>
  </cols>
  <sheetData>
    <row r="1" spans="1:26" ht="12.75" customHeight="1">
      <c r="A1" s="382" t="s">
        <v>363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  <c r="N1" s="383"/>
      <c r="O1" s="383"/>
      <c r="P1" s="383"/>
      <c r="Q1" s="383"/>
      <c r="R1" s="383"/>
      <c r="S1" s="383"/>
      <c r="T1" s="383"/>
      <c r="U1" s="383"/>
      <c r="V1" s="383"/>
      <c r="W1" s="383"/>
      <c r="X1" s="383"/>
      <c r="Y1" s="383"/>
      <c r="Z1" s="383"/>
    </row>
    <row r="2" spans="1:26" ht="12" customHeight="1">
      <c r="A2" s="431" t="s">
        <v>586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</row>
    <row r="3" spans="1:26" ht="12" customHeight="1">
      <c r="A3" s="431" t="s">
        <v>372</v>
      </c>
      <c r="B3" s="383"/>
      <c r="C3" s="383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</row>
    <row r="4" spans="1:26" ht="5" customHeight="1">
      <c r="A4" s="385"/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</row>
    <row r="5" spans="1:26" ht="25" customHeight="1">
      <c r="A5" s="402" t="s">
        <v>0</v>
      </c>
      <c r="B5" s="423" t="s">
        <v>364</v>
      </c>
      <c r="C5" s="423" t="s">
        <v>365</v>
      </c>
      <c r="D5" s="423" t="s">
        <v>366</v>
      </c>
      <c r="E5" s="403" t="s">
        <v>418</v>
      </c>
      <c r="F5" s="425"/>
      <c r="G5" s="386"/>
      <c r="H5" s="386"/>
      <c r="I5" s="386"/>
      <c r="J5" s="386"/>
      <c r="K5" s="386"/>
      <c r="L5" s="386"/>
      <c r="M5" s="386"/>
      <c r="N5" s="386"/>
      <c r="O5" s="386"/>
      <c r="P5" s="386"/>
      <c r="Q5" s="386"/>
      <c r="R5" s="386"/>
      <c r="S5" s="386"/>
      <c r="T5" s="386"/>
      <c r="U5" s="386"/>
      <c r="V5" s="386"/>
      <c r="W5" s="386"/>
      <c r="X5" s="386"/>
      <c r="Y5" s="386"/>
      <c r="Z5" s="386"/>
    </row>
    <row r="6" spans="1:26" ht="4.5" customHeight="1">
      <c r="A6" s="404"/>
      <c r="B6" s="404"/>
      <c r="C6" s="404"/>
      <c r="D6" s="404"/>
      <c r="E6" s="404"/>
      <c r="F6" s="425"/>
      <c r="G6" s="386"/>
      <c r="H6" s="386"/>
      <c r="I6" s="386"/>
      <c r="J6" s="386"/>
      <c r="K6" s="386"/>
      <c r="L6" s="386"/>
      <c r="M6" s="386"/>
      <c r="N6" s="386"/>
      <c r="O6" s="386"/>
      <c r="P6" s="386"/>
      <c r="Q6" s="386"/>
      <c r="R6" s="386"/>
      <c r="S6" s="386"/>
      <c r="T6" s="386"/>
      <c r="U6" s="386"/>
      <c r="V6" s="386"/>
      <c r="W6" s="386"/>
      <c r="X6" s="386"/>
      <c r="Y6" s="386"/>
      <c r="Z6" s="386"/>
    </row>
    <row r="7" spans="1:26" ht="13" customHeight="1">
      <c r="A7" s="641" t="s">
        <v>400</v>
      </c>
      <c r="B7" s="642">
        <f>AVERAGE(B8)</f>
        <v>11</v>
      </c>
      <c r="C7" s="642" t="s">
        <v>4</v>
      </c>
      <c r="D7" s="642">
        <f>AVERAGE(D8)</f>
        <v>54.5</v>
      </c>
      <c r="E7" s="642" t="s">
        <v>4</v>
      </c>
      <c r="F7" s="426"/>
      <c r="G7" s="386"/>
      <c r="H7" s="386"/>
      <c r="I7" s="386"/>
      <c r="J7" s="386"/>
      <c r="K7" s="386"/>
      <c r="L7" s="386"/>
      <c r="M7" s="386"/>
      <c r="N7" s="386"/>
      <c r="O7" s="386"/>
      <c r="P7" s="386"/>
      <c r="Q7" s="386"/>
      <c r="R7" s="386"/>
      <c r="S7" s="386"/>
      <c r="T7" s="386"/>
      <c r="U7" s="386"/>
      <c r="V7" s="386"/>
      <c r="W7" s="386"/>
      <c r="X7" s="386"/>
      <c r="Y7" s="386"/>
      <c r="Z7" s="386"/>
    </row>
    <row r="8" spans="1:26" ht="13" customHeight="1">
      <c r="A8" s="643" t="s">
        <v>401</v>
      </c>
      <c r="B8" s="644">
        <v>11</v>
      </c>
      <c r="C8" s="644" t="s">
        <v>351</v>
      </c>
      <c r="D8" s="644">
        <v>54.5</v>
      </c>
      <c r="E8" s="644" t="s">
        <v>351</v>
      </c>
      <c r="F8" s="426"/>
      <c r="G8" s="386"/>
      <c r="H8" s="386"/>
      <c r="I8" s="386"/>
      <c r="J8" s="386"/>
      <c r="K8" s="386"/>
      <c r="L8" s="386"/>
      <c r="M8" s="386"/>
      <c r="N8" s="386"/>
      <c r="O8" s="386"/>
      <c r="P8" s="386"/>
      <c r="Q8" s="386"/>
      <c r="R8" s="386"/>
      <c r="S8" s="386"/>
      <c r="T8" s="386"/>
      <c r="U8" s="386"/>
      <c r="V8" s="386"/>
      <c r="W8" s="386"/>
      <c r="X8" s="386"/>
      <c r="Y8" s="386"/>
      <c r="Z8" s="386"/>
    </row>
    <row r="9" spans="1:26" ht="13" customHeight="1">
      <c r="A9" s="645" t="s">
        <v>367</v>
      </c>
      <c r="B9" s="646">
        <f t="shared" ref="B9" si="0">AVERAGE(B10:B12)</f>
        <v>15.666666666666666</v>
      </c>
      <c r="C9" s="642" t="s">
        <v>4</v>
      </c>
      <c r="D9" s="646" t="s">
        <v>4</v>
      </c>
      <c r="E9" s="646" t="s">
        <v>4</v>
      </c>
      <c r="F9" s="42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  <c r="Y9" s="386"/>
      <c r="Z9" s="386"/>
    </row>
    <row r="10" spans="1:26" ht="13" customHeight="1">
      <c r="A10" s="647" t="s">
        <v>435</v>
      </c>
      <c r="B10" s="648">
        <v>20</v>
      </c>
      <c r="C10" s="648" t="s">
        <v>351</v>
      </c>
      <c r="D10" s="648" t="s">
        <v>351</v>
      </c>
      <c r="E10" s="648" t="s">
        <v>351</v>
      </c>
      <c r="F10" s="426"/>
      <c r="G10" s="386"/>
      <c r="H10" s="386"/>
      <c r="I10" s="386"/>
      <c r="J10" s="386"/>
      <c r="K10" s="386"/>
      <c r="L10" s="386"/>
      <c r="M10" s="386"/>
      <c r="N10" s="386"/>
      <c r="O10" s="386"/>
      <c r="P10" s="386"/>
      <c r="Q10" s="386"/>
      <c r="R10" s="386"/>
      <c r="S10" s="386"/>
      <c r="T10" s="386"/>
      <c r="U10" s="386"/>
      <c r="V10" s="386"/>
      <c r="W10" s="386"/>
      <c r="X10" s="386"/>
      <c r="Y10" s="386"/>
      <c r="Z10" s="386"/>
    </row>
    <row r="11" spans="1:26" ht="13" customHeight="1">
      <c r="A11" s="647" t="s">
        <v>370</v>
      </c>
      <c r="B11" s="648">
        <v>17</v>
      </c>
      <c r="C11" s="648" t="s">
        <v>351</v>
      </c>
      <c r="D11" s="648" t="s">
        <v>351</v>
      </c>
      <c r="E11" s="648" t="s">
        <v>351</v>
      </c>
      <c r="F11" s="426"/>
      <c r="G11" s="386"/>
      <c r="H11" s="386"/>
      <c r="I11" s="386"/>
      <c r="J11" s="386"/>
      <c r="K11" s="386"/>
      <c r="L11" s="386"/>
      <c r="M11" s="386"/>
      <c r="N11" s="386"/>
      <c r="O11" s="386"/>
      <c r="P11" s="386"/>
      <c r="Q11" s="386"/>
      <c r="R11" s="386"/>
      <c r="S11" s="386"/>
      <c r="T11" s="386"/>
      <c r="U11" s="386"/>
      <c r="V11" s="386"/>
      <c r="W11" s="386"/>
      <c r="X11" s="386"/>
      <c r="Y11" s="386"/>
      <c r="Z11" s="386"/>
    </row>
    <row r="12" spans="1:26" ht="13" customHeight="1">
      <c r="A12" s="647" t="s">
        <v>369</v>
      </c>
      <c r="B12" s="648">
        <v>10</v>
      </c>
      <c r="C12" s="648" t="s">
        <v>351</v>
      </c>
      <c r="D12" s="648" t="s">
        <v>351</v>
      </c>
      <c r="E12" s="648" t="s">
        <v>351</v>
      </c>
      <c r="F12" s="42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6"/>
      <c r="V12" s="386"/>
      <c r="W12" s="386"/>
      <c r="X12" s="386"/>
      <c r="Y12" s="386"/>
      <c r="Z12" s="386"/>
    </row>
    <row r="13" spans="1:26" ht="13" customHeight="1">
      <c r="A13" s="641" t="s">
        <v>65</v>
      </c>
      <c r="B13" s="646">
        <f t="shared" ref="B13:E13" si="1">AVERAGE(B14:B15)</f>
        <v>20.9</v>
      </c>
      <c r="C13" s="646">
        <f t="shared" si="1"/>
        <v>61.6</v>
      </c>
      <c r="D13" s="646">
        <f t="shared" si="1"/>
        <v>67.599999999999994</v>
      </c>
      <c r="E13" s="646">
        <f t="shared" si="1"/>
        <v>159</v>
      </c>
      <c r="F13" s="426"/>
      <c r="G13" s="386"/>
      <c r="H13" s="386"/>
      <c r="I13" s="386"/>
      <c r="J13" s="386"/>
      <c r="K13" s="386"/>
      <c r="L13" s="386"/>
      <c r="M13" s="386"/>
      <c r="N13" s="386"/>
      <c r="O13" s="386"/>
      <c r="P13" s="386"/>
      <c r="Q13" s="386"/>
      <c r="R13" s="386"/>
      <c r="S13" s="386"/>
      <c r="T13" s="386"/>
      <c r="U13" s="386"/>
      <c r="V13" s="386"/>
      <c r="W13" s="386"/>
      <c r="X13" s="386"/>
      <c r="Y13" s="386"/>
      <c r="Z13" s="386"/>
    </row>
    <row r="14" spans="1:26" ht="13" customHeight="1">
      <c r="A14" s="643" t="s">
        <v>136</v>
      </c>
      <c r="B14" s="644">
        <v>25</v>
      </c>
      <c r="C14" s="644" t="s">
        <v>351</v>
      </c>
      <c r="D14" s="644" t="s">
        <v>351</v>
      </c>
      <c r="E14" s="644" t="s">
        <v>351</v>
      </c>
      <c r="F14" s="42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</row>
    <row r="15" spans="1:26" ht="13" customHeight="1">
      <c r="A15" s="647" t="s">
        <v>550</v>
      </c>
      <c r="B15" s="648">
        <v>16.8</v>
      </c>
      <c r="C15" s="648">
        <v>61.6</v>
      </c>
      <c r="D15" s="648">
        <v>67.599999999999994</v>
      </c>
      <c r="E15" s="648">
        <v>159</v>
      </c>
      <c r="F15" s="42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6"/>
      <c r="R15" s="386"/>
      <c r="S15" s="386"/>
      <c r="T15" s="386"/>
      <c r="U15" s="386"/>
      <c r="V15" s="386"/>
      <c r="W15" s="386"/>
      <c r="X15" s="386"/>
      <c r="Y15" s="386"/>
      <c r="Z15" s="386"/>
    </row>
    <row r="16" spans="1:26" ht="13" customHeight="1">
      <c r="A16" s="645" t="s">
        <v>2</v>
      </c>
      <c r="B16" s="646">
        <f t="shared" ref="B16:E16" si="2">AVERAGE(B17:B21)</f>
        <v>12.465999999999999</v>
      </c>
      <c r="C16" s="646">
        <f t="shared" si="2"/>
        <v>51.769999999999996</v>
      </c>
      <c r="D16" s="646">
        <f t="shared" si="2"/>
        <v>52.397500000000001</v>
      </c>
      <c r="E16" s="646">
        <f t="shared" si="2"/>
        <v>128.83250000000001</v>
      </c>
      <c r="F16" s="426"/>
      <c r="G16" s="386"/>
      <c r="H16" s="386"/>
      <c r="I16" s="386"/>
      <c r="J16" s="386"/>
      <c r="K16" s="386"/>
      <c r="L16" s="386"/>
      <c r="M16" s="386"/>
      <c r="N16" s="386"/>
      <c r="O16" s="386"/>
      <c r="P16" s="386"/>
      <c r="Q16" s="386"/>
      <c r="R16" s="386"/>
      <c r="S16" s="386"/>
      <c r="T16" s="386"/>
      <c r="U16" s="386"/>
      <c r="V16" s="386"/>
      <c r="W16" s="386"/>
      <c r="X16" s="386"/>
      <c r="Y16" s="386"/>
      <c r="Z16" s="386"/>
    </row>
    <row r="17" spans="1:26" ht="13" customHeight="1">
      <c r="A17" s="649" t="s">
        <v>5</v>
      </c>
      <c r="B17" s="648">
        <v>10.5</v>
      </c>
      <c r="C17" s="648">
        <v>45</v>
      </c>
      <c r="D17" s="648">
        <v>45.67</v>
      </c>
      <c r="E17" s="648">
        <v>128</v>
      </c>
      <c r="F17" s="426"/>
      <c r="G17" s="386"/>
      <c r="H17" s="386"/>
      <c r="I17" s="386"/>
      <c r="J17" s="386"/>
      <c r="K17" s="386"/>
      <c r="L17" s="386"/>
      <c r="M17" s="386"/>
      <c r="N17" s="386"/>
      <c r="O17" s="386"/>
      <c r="P17" s="386"/>
      <c r="Q17" s="386"/>
      <c r="R17" s="386"/>
      <c r="S17" s="386"/>
      <c r="T17" s="386"/>
      <c r="U17" s="386"/>
      <c r="V17" s="386"/>
      <c r="W17" s="386"/>
      <c r="X17" s="386"/>
      <c r="Y17" s="386"/>
      <c r="Z17" s="386"/>
    </row>
    <row r="18" spans="1:26" ht="13" customHeight="1">
      <c r="A18" s="649" t="s">
        <v>71</v>
      </c>
      <c r="B18" s="648">
        <v>22</v>
      </c>
      <c r="C18" s="648">
        <v>54.75</v>
      </c>
      <c r="D18" s="648">
        <v>58.25</v>
      </c>
      <c r="E18" s="648" t="s">
        <v>351</v>
      </c>
      <c r="F18" s="42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6"/>
      <c r="T18" s="386"/>
      <c r="U18" s="386"/>
      <c r="V18" s="386"/>
      <c r="W18" s="386"/>
      <c r="X18" s="386"/>
      <c r="Y18" s="386"/>
      <c r="Z18" s="386"/>
    </row>
    <row r="19" spans="1:26" ht="13" customHeight="1">
      <c r="A19" s="649" t="s">
        <v>51</v>
      </c>
      <c r="B19" s="648">
        <v>11.33</v>
      </c>
      <c r="C19" s="648">
        <v>57.33</v>
      </c>
      <c r="D19" s="648">
        <v>56.67</v>
      </c>
      <c r="E19" s="648">
        <v>133.33000000000001</v>
      </c>
      <c r="F19" s="426"/>
      <c r="G19" s="386"/>
      <c r="H19" s="386"/>
      <c r="I19" s="386"/>
      <c r="J19" s="386"/>
      <c r="K19" s="386"/>
      <c r="L19" s="386"/>
      <c r="M19" s="386"/>
      <c r="N19" s="386"/>
      <c r="O19" s="386"/>
      <c r="P19" s="386"/>
      <c r="Q19" s="386"/>
      <c r="R19" s="386"/>
      <c r="S19" s="386"/>
      <c r="T19" s="386"/>
      <c r="U19" s="386"/>
      <c r="V19" s="386"/>
      <c r="W19" s="386"/>
      <c r="X19" s="386"/>
      <c r="Y19" s="386"/>
      <c r="Z19" s="386"/>
    </row>
    <row r="20" spans="1:26" ht="13" customHeight="1">
      <c r="A20" s="649" t="s">
        <v>164</v>
      </c>
      <c r="B20" s="648">
        <v>8.5</v>
      </c>
      <c r="C20" s="648" t="s">
        <v>351</v>
      </c>
      <c r="D20" s="648" t="s">
        <v>351</v>
      </c>
      <c r="E20" s="648">
        <v>124</v>
      </c>
      <c r="F20" s="426"/>
      <c r="G20" s="386"/>
      <c r="H20" s="386"/>
      <c r="I20" s="386"/>
      <c r="J20" s="386"/>
      <c r="K20" s="386"/>
      <c r="L20" s="386"/>
      <c r="M20" s="386"/>
      <c r="N20" s="386"/>
      <c r="O20" s="386"/>
      <c r="P20" s="386"/>
      <c r="Q20" s="386"/>
      <c r="R20" s="386"/>
      <c r="S20" s="386"/>
      <c r="T20" s="386"/>
      <c r="U20" s="386"/>
      <c r="V20" s="386"/>
      <c r="W20" s="386"/>
      <c r="X20" s="386"/>
      <c r="Y20" s="386"/>
      <c r="Z20" s="386"/>
    </row>
    <row r="21" spans="1:26" ht="13" customHeight="1">
      <c r="A21" s="649" t="s">
        <v>66</v>
      </c>
      <c r="B21" s="648">
        <v>10</v>
      </c>
      <c r="C21" s="648">
        <v>50</v>
      </c>
      <c r="D21" s="648">
        <v>49</v>
      </c>
      <c r="E21" s="648">
        <v>130</v>
      </c>
      <c r="F21" s="426"/>
      <c r="G21" s="386"/>
      <c r="H21" s="386"/>
      <c r="I21" s="386"/>
      <c r="J21" s="386"/>
      <c r="K21" s="386"/>
      <c r="L21" s="386"/>
      <c r="M21" s="386"/>
      <c r="N21" s="386"/>
      <c r="O21" s="386"/>
      <c r="P21" s="386"/>
      <c r="Q21" s="386"/>
      <c r="R21" s="386"/>
      <c r="S21" s="386"/>
      <c r="T21" s="386"/>
      <c r="U21" s="386"/>
      <c r="V21" s="386"/>
      <c r="W21" s="386"/>
      <c r="X21" s="386"/>
      <c r="Y21" s="386"/>
      <c r="Z21" s="386"/>
    </row>
    <row r="22" spans="1:26" ht="13" customHeight="1">
      <c r="A22" s="645" t="s">
        <v>6</v>
      </c>
      <c r="B22" s="646">
        <f t="shared" ref="B22:C22" si="3">AVERAGE(B23:B30)</f>
        <v>15</v>
      </c>
      <c r="C22" s="646">
        <f t="shared" si="3"/>
        <v>43.109999999999992</v>
      </c>
      <c r="D22" s="646" t="s">
        <v>4</v>
      </c>
      <c r="E22" s="646" t="s">
        <v>4</v>
      </c>
      <c r="F22" s="426"/>
      <c r="G22" s="386"/>
      <c r="H22" s="386"/>
      <c r="I22" s="386"/>
      <c r="J22" s="386"/>
      <c r="K22" s="386"/>
      <c r="L22" s="386"/>
      <c r="M22" s="386"/>
      <c r="N22" s="386"/>
      <c r="O22" s="386"/>
      <c r="P22" s="386"/>
      <c r="Q22" s="386"/>
      <c r="R22" s="386"/>
      <c r="S22" s="386"/>
      <c r="T22" s="386"/>
      <c r="U22" s="386"/>
      <c r="V22" s="386"/>
      <c r="W22" s="386"/>
      <c r="X22" s="386"/>
      <c r="Y22" s="386"/>
      <c r="Z22" s="386"/>
    </row>
    <row r="23" spans="1:26" ht="13" customHeight="1">
      <c r="A23" s="649" t="s">
        <v>7</v>
      </c>
      <c r="B23" s="648">
        <v>10.5</v>
      </c>
      <c r="C23" s="648" t="s">
        <v>351</v>
      </c>
      <c r="D23" s="648" t="s">
        <v>351</v>
      </c>
      <c r="E23" s="648" t="s">
        <v>351</v>
      </c>
      <c r="F23" s="426"/>
      <c r="G23" s="386"/>
      <c r="H23" s="386"/>
      <c r="I23" s="386"/>
      <c r="J23" s="386"/>
      <c r="K23" s="386"/>
      <c r="L23" s="386"/>
      <c r="M23" s="386"/>
      <c r="N23" s="386"/>
      <c r="O23" s="386"/>
      <c r="P23" s="386"/>
      <c r="Q23" s="386"/>
      <c r="R23" s="386"/>
      <c r="S23" s="386"/>
      <c r="T23" s="386"/>
      <c r="U23" s="386"/>
      <c r="V23" s="386"/>
      <c r="W23" s="386"/>
      <c r="X23" s="386"/>
      <c r="Y23" s="386"/>
      <c r="Z23" s="386"/>
    </row>
    <row r="24" spans="1:26" ht="13" customHeight="1">
      <c r="A24" s="649" t="s">
        <v>458</v>
      </c>
      <c r="B24" s="648">
        <v>10.67</v>
      </c>
      <c r="C24" s="648" t="s">
        <v>351</v>
      </c>
      <c r="D24" s="648" t="s">
        <v>351</v>
      </c>
      <c r="E24" s="648" t="s">
        <v>351</v>
      </c>
      <c r="F24" s="426"/>
      <c r="G24" s="386"/>
      <c r="H24" s="386"/>
      <c r="I24" s="386"/>
      <c r="J24" s="386"/>
      <c r="K24" s="386"/>
      <c r="L24" s="386"/>
      <c r="M24" s="386"/>
      <c r="N24" s="386"/>
      <c r="O24" s="386"/>
      <c r="P24" s="386"/>
      <c r="Q24" s="386"/>
      <c r="R24" s="386"/>
      <c r="S24" s="386"/>
      <c r="T24" s="386"/>
      <c r="U24" s="386"/>
      <c r="V24" s="386"/>
      <c r="W24" s="386"/>
      <c r="X24" s="386"/>
      <c r="Y24" s="386"/>
      <c r="Z24" s="386"/>
    </row>
    <row r="25" spans="1:26" ht="13" customHeight="1">
      <c r="A25" s="649" t="s">
        <v>9</v>
      </c>
      <c r="B25" s="648">
        <v>22</v>
      </c>
      <c r="C25" s="648">
        <v>35</v>
      </c>
      <c r="D25" s="648" t="s">
        <v>351</v>
      </c>
      <c r="E25" s="648" t="s">
        <v>351</v>
      </c>
      <c r="F25" s="42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6"/>
      <c r="V25" s="386"/>
      <c r="W25" s="386"/>
      <c r="X25" s="386"/>
      <c r="Y25" s="386"/>
      <c r="Z25" s="386"/>
    </row>
    <row r="26" spans="1:26" ht="13" customHeight="1">
      <c r="A26" s="649" t="s">
        <v>8</v>
      </c>
      <c r="B26" s="648">
        <v>13</v>
      </c>
      <c r="C26" s="648">
        <v>59.33</v>
      </c>
      <c r="D26" s="648" t="s">
        <v>351</v>
      </c>
      <c r="E26" s="648" t="s">
        <v>351</v>
      </c>
      <c r="F26" s="426"/>
      <c r="G26" s="386"/>
      <c r="H26" s="386"/>
      <c r="I26" s="386"/>
      <c r="J26" s="386"/>
      <c r="K26" s="386"/>
      <c r="L26" s="386"/>
      <c r="M26" s="386"/>
      <c r="N26" s="386"/>
      <c r="O26" s="386"/>
      <c r="P26" s="386"/>
      <c r="Q26" s="386"/>
      <c r="R26" s="386"/>
      <c r="S26" s="386"/>
      <c r="T26" s="386"/>
      <c r="U26" s="386"/>
      <c r="V26" s="386"/>
      <c r="W26" s="386"/>
      <c r="X26" s="386"/>
      <c r="Y26" s="386"/>
      <c r="Z26" s="386"/>
    </row>
    <row r="27" spans="1:26" ht="13" customHeight="1">
      <c r="A27" s="649" t="s">
        <v>343</v>
      </c>
      <c r="B27" s="648">
        <v>12.33</v>
      </c>
      <c r="C27" s="648" t="s">
        <v>351</v>
      </c>
      <c r="D27" s="648" t="s">
        <v>351</v>
      </c>
      <c r="E27" s="648" t="s">
        <v>351</v>
      </c>
      <c r="F27" s="426"/>
      <c r="G27" s="386"/>
      <c r="H27" s="386"/>
      <c r="I27" s="386"/>
      <c r="J27" s="386"/>
      <c r="K27" s="386"/>
      <c r="L27" s="386"/>
      <c r="M27" s="386"/>
      <c r="N27" s="386"/>
      <c r="O27" s="386"/>
      <c r="P27" s="386"/>
      <c r="Q27" s="386"/>
      <c r="R27" s="386"/>
      <c r="S27" s="386"/>
      <c r="T27" s="386"/>
      <c r="U27" s="386"/>
      <c r="V27" s="386"/>
      <c r="W27" s="386"/>
      <c r="X27" s="386"/>
      <c r="Y27" s="386"/>
      <c r="Z27" s="386"/>
    </row>
    <row r="28" spans="1:26" ht="13" customHeight="1">
      <c r="A28" s="649" t="s">
        <v>12</v>
      </c>
      <c r="B28" s="648" t="s">
        <v>351</v>
      </c>
      <c r="C28" s="648">
        <v>35</v>
      </c>
      <c r="D28" s="648" t="s">
        <v>351</v>
      </c>
      <c r="E28" s="648" t="s">
        <v>351</v>
      </c>
      <c r="F28" s="426"/>
      <c r="G28" s="386"/>
      <c r="H28" s="386"/>
      <c r="I28" s="386"/>
      <c r="J28" s="386"/>
      <c r="K28" s="386"/>
      <c r="L28" s="386"/>
      <c r="M28" s="386"/>
      <c r="N28" s="386"/>
      <c r="O28" s="386"/>
      <c r="P28" s="386"/>
      <c r="Q28" s="386"/>
      <c r="R28" s="386"/>
      <c r="S28" s="386"/>
      <c r="T28" s="386"/>
      <c r="U28" s="386"/>
      <c r="V28" s="386"/>
      <c r="W28" s="386"/>
      <c r="X28" s="386"/>
      <c r="Y28" s="386"/>
      <c r="Z28" s="386"/>
    </row>
    <row r="29" spans="1:26" ht="13" customHeight="1">
      <c r="A29" s="649" t="s">
        <v>459</v>
      </c>
      <c r="B29" s="648">
        <v>18.5</v>
      </c>
      <c r="C29" s="648" t="s">
        <v>351</v>
      </c>
      <c r="D29" s="648" t="s">
        <v>351</v>
      </c>
      <c r="E29" s="648" t="s">
        <v>351</v>
      </c>
      <c r="F29" s="426"/>
      <c r="G29" s="386"/>
      <c r="H29" s="386"/>
      <c r="I29" s="386"/>
      <c r="J29" s="386"/>
      <c r="K29" s="386"/>
      <c r="L29" s="386"/>
      <c r="M29" s="386"/>
      <c r="N29" s="386"/>
      <c r="O29" s="386"/>
      <c r="P29" s="386"/>
      <c r="Q29" s="386"/>
      <c r="R29" s="386"/>
      <c r="S29" s="386"/>
      <c r="T29" s="386"/>
      <c r="U29" s="386"/>
      <c r="V29" s="386"/>
      <c r="W29" s="386"/>
      <c r="X29" s="386"/>
      <c r="Y29" s="386"/>
      <c r="Z29" s="386"/>
    </row>
    <row r="30" spans="1:26" ht="13" customHeight="1">
      <c r="A30" s="649" t="s">
        <v>11</v>
      </c>
      <c r="B30" s="648">
        <v>18</v>
      </c>
      <c r="C30" s="648" t="s">
        <v>351</v>
      </c>
      <c r="D30" s="648" t="s">
        <v>351</v>
      </c>
      <c r="E30" s="648" t="s">
        <v>351</v>
      </c>
      <c r="F30" s="426"/>
      <c r="G30" s="386"/>
      <c r="H30" s="386"/>
      <c r="I30" s="386"/>
      <c r="J30" s="386"/>
      <c r="K30" s="386"/>
      <c r="L30" s="386"/>
      <c r="M30" s="386"/>
      <c r="N30" s="386"/>
      <c r="O30" s="386"/>
      <c r="P30" s="386"/>
      <c r="Q30" s="386"/>
      <c r="R30" s="386"/>
      <c r="S30" s="386"/>
      <c r="T30" s="386"/>
      <c r="U30" s="386"/>
      <c r="V30" s="386"/>
      <c r="W30" s="386"/>
      <c r="X30" s="386"/>
      <c r="Y30" s="386"/>
      <c r="Z30" s="386"/>
    </row>
    <row r="31" spans="1:26" ht="13" customHeight="1">
      <c r="A31" s="650" t="s">
        <v>13</v>
      </c>
      <c r="B31" s="646">
        <f>AVERAGE(B32)</f>
        <v>13.5</v>
      </c>
      <c r="C31" s="646" t="s">
        <v>4</v>
      </c>
      <c r="D31" s="646" t="s">
        <v>4</v>
      </c>
      <c r="E31" s="646" t="s">
        <v>4</v>
      </c>
      <c r="F31" s="426"/>
      <c r="G31" s="386"/>
      <c r="H31" s="386"/>
      <c r="I31" s="386"/>
      <c r="J31" s="386"/>
      <c r="K31" s="386"/>
      <c r="L31" s="386"/>
      <c r="M31" s="386"/>
      <c r="N31" s="386"/>
      <c r="O31" s="386"/>
      <c r="P31" s="386"/>
      <c r="Q31" s="386"/>
      <c r="R31" s="386"/>
      <c r="S31" s="386"/>
      <c r="T31" s="386"/>
      <c r="U31" s="386"/>
      <c r="V31" s="386"/>
      <c r="W31" s="386"/>
      <c r="X31" s="386"/>
      <c r="Y31" s="386"/>
      <c r="Z31" s="386"/>
    </row>
    <row r="32" spans="1:26" ht="13" customHeight="1">
      <c r="A32" s="651" t="s">
        <v>57</v>
      </c>
      <c r="B32" s="648">
        <v>13.5</v>
      </c>
      <c r="C32" s="648" t="s">
        <v>351</v>
      </c>
      <c r="D32" s="648" t="s">
        <v>351</v>
      </c>
      <c r="E32" s="648" t="s">
        <v>351</v>
      </c>
      <c r="F32" s="599"/>
      <c r="G32" s="386"/>
      <c r="H32" s="386"/>
      <c r="I32" s="386"/>
      <c r="J32" s="386"/>
      <c r="K32" s="386"/>
      <c r="L32" s="386"/>
      <c r="M32" s="386"/>
      <c r="N32" s="386"/>
      <c r="O32" s="386"/>
      <c r="P32" s="386"/>
      <c r="Q32" s="386"/>
      <c r="R32" s="386"/>
      <c r="S32" s="386"/>
      <c r="T32" s="386"/>
      <c r="U32" s="386"/>
      <c r="V32" s="386"/>
      <c r="W32" s="386"/>
      <c r="X32" s="386"/>
      <c r="Y32" s="386"/>
      <c r="Z32" s="386"/>
    </row>
    <row r="33" spans="1:26" ht="13" customHeight="1">
      <c r="A33" s="650" t="s">
        <v>14</v>
      </c>
      <c r="B33" s="646" t="s">
        <v>4</v>
      </c>
      <c r="C33" s="646" t="s">
        <v>4</v>
      </c>
      <c r="D33" s="646">
        <f>AVERAGE(D34)</f>
        <v>85</v>
      </c>
      <c r="E33" s="646" t="s">
        <v>4</v>
      </c>
      <c r="F33" s="599"/>
      <c r="G33" s="386"/>
      <c r="H33" s="386"/>
      <c r="I33" s="386"/>
      <c r="J33" s="386"/>
      <c r="K33" s="386"/>
      <c r="L33" s="386"/>
      <c r="M33" s="386"/>
      <c r="N33" s="386"/>
      <c r="O33" s="386"/>
      <c r="P33" s="386"/>
      <c r="Q33" s="386"/>
      <c r="R33" s="386"/>
      <c r="S33" s="386"/>
      <c r="T33" s="386"/>
      <c r="U33" s="386"/>
      <c r="V33" s="386"/>
      <c r="W33" s="386"/>
      <c r="X33" s="386"/>
      <c r="Y33" s="386"/>
      <c r="Z33" s="386"/>
    </row>
    <row r="34" spans="1:26" ht="13" customHeight="1">
      <c r="A34" s="651" t="s">
        <v>15</v>
      </c>
      <c r="B34" s="648" t="s">
        <v>351</v>
      </c>
      <c r="C34" s="648" t="s">
        <v>351</v>
      </c>
      <c r="D34" s="648">
        <v>85</v>
      </c>
      <c r="E34" s="648" t="s">
        <v>351</v>
      </c>
      <c r="F34" s="599"/>
      <c r="G34" s="386"/>
      <c r="H34" s="386"/>
      <c r="I34" s="386"/>
      <c r="J34" s="386"/>
      <c r="K34" s="386"/>
      <c r="L34" s="386"/>
      <c r="M34" s="386"/>
      <c r="N34" s="386"/>
      <c r="O34" s="386"/>
      <c r="P34" s="386"/>
      <c r="Q34" s="386"/>
      <c r="R34" s="386"/>
      <c r="S34" s="386"/>
      <c r="T34" s="386"/>
      <c r="U34" s="386"/>
      <c r="V34" s="386"/>
      <c r="W34" s="386"/>
      <c r="X34" s="386"/>
      <c r="Y34" s="386"/>
      <c r="Z34" s="386"/>
    </row>
    <row r="35" spans="1:26" ht="13" customHeight="1">
      <c r="A35" s="652" t="s">
        <v>16</v>
      </c>
      <c r="B35" s="646">
        <f t="shared" ref="B35:D35" si="4">AVERAGE(B36:B42)</f>
        <v>15.1</v>
      </c>
      <c r="C35" s="646">
        <f t="shared" si="4"/>
        <v>53.83</v>
      </c>
      <c r="D35" s="646">
        <f t="shared" si="4"/>
        <v>48.335000000000001</v>
      </c>
      <c r="E35" s="646" t="s">
        <v>4</v>
      </c>
      <c r="F35" s="599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  <c r="W35" s="386"/>
      <c r="X35" s="386"/>
      <c r="Y35" s="386"/>
      <c r="Z35" s="386"/>
    </row>
    <row r="36" spans="1:26" ht="13" customHeight="1">
      <c r="A36" s="651" t="s">
        <v>19</v>
      </c>
      <c r="B36" s="648" t="s">
        <v>351</v>
      </c>
      <c r="C36" s="648">
        <v>74.33</v>
      </c>
      <c r="D36" s="648" t="s">
        <v>351</v>
      </c>
      <c r="E36" s="648" t="s">
        <v>351</v>
      </c>
      <c r="F36" s="599"/>
      <c r="G36" s="386"/>
      <c r="H36" s="386"/>
      <c r="I36" s="386"/>
      <c r="J36" s="386"/>
      <c r="K36" s="386"/>
      <c r="L36" s="386"/>
      <c r="M36" s="386"/>
      <c r="N36" s="386"/>
      <c r="O36" s="386"/>
      <c r="P36" s="386"/>
      <c r="Q36" s="386"/>
      <c r="R36" s="386"/>
      <c r="S36" s="386"/>
      <c r="T36" s="386"/>
      <c r="U36" s="386"/>
      <c r="V36" s="386"/>
      <c r="W36" s="386"/>
      <c r="X36" s="386"/>
      <c r="Y36" s="386"/>
      <c r="Z36" s="386"/>
    </row>
    <row r="37" spans="1:26" ht="13" customHeight="1">
      <c r="A37" s="651" t="s">
        <v>53</v>
      </c>
      <c r="B37" s="648">
        <v>18</v>
      </c>
      <c r="C37" s="648" t="s">
        <v>351</v>
      </c>
      <c r="D37" s="648" t="s">
        <v>351</v>
      </c>
      <c r="E37" s="648" t="s">
        <v>351</v>
      </c>
      <c r="F37" s="599"/>
      <c r="G37" s="386"/>
      <c r="H37" s="386"/>
      <c r="I37" s="386"/>
      <c r="J37" s="386"/>
      <c r="K37" s="386"/>
      <c r="L37" s="386"/>
      <c r="M37" s="386"/>
      <c r="N37" s="386"/>
      <c r="O37" s="386"/>
      <c r="P37" s="386"/>
      <c r="Q37" s="386"/>
      <c r="R37" s="386"/>
      <c r="S37" s="386"/>
      <c r="T37" s="386"/>
      <c r="U37" s="386"/>
      <c r="V37" s="386"/>
      <c r="W37" s="386"/>
      <c r="X37" s="386"/>
      <c r="Y37" s="386"/>
      <c r="Z37" s="386"/>
    </row>
    <row r="38" spans="1:26" ht="13" customHeight="1">
      <c r="A38" s="651" t="s">
        <v>52</v>
      </c>
      <c r="B38" s="648">
        <v>20</v>
      </c>
      <c r="C38" s="648" t="s">
        <v>351</v>
      </c>
      <c r="D38" s="648" t="s">
        <v>351</v>
      </c>
      <c r="E38" s="648"/>
      <c r="F38" s="599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6"/>
      <c r="V38" s="386"/>
      <c r="W38" s="386"/>
      <c r="X38" s="386"/>
      <c r="Y38" s="386"/>
      <c r="Z38" s="386"/>
    </row>
    <row r="39" spans="1:26" ht="13" customHeight="1">
      <c r="A39" s="651" t="s">
        <v>17</v>
      </c>
      <c r="B39" s="648">
        <v>10</v>
      </c>
      <c r="C39" s="648">
        <v>33.33</v>
      </c>
      <c r="D39" s="648">
        <v>61.67</v>
      </c>
      <c r="E39" s="648" t="s">
        <v>351</v>
      </c>
      <c r="F39" s="599"/>
      <c r="G39" s="386"/>
      <c r="H39" s="386"/>
      <c r="I39" s="386"/>
      <c r="J39" s="386"/>
      <c r="K39" s="386"/>
      <c r="L39" s="386"/>
      <c r="M39" s="386"/>
      <c r="N39" s="386"/>
      <c r="O39" s="386"/>
      <c r="P39" s="386"/>
      <c r="Q39" s="386"/>
      <c r="R39" s="386"/>
      <c r="S39" s="386"/>
      <c r="T39" s="386"/>
      <c r="U39" s="386"/>
      <c r="V39" s="386"/>
      <c r="W39" s="386"/>
      <c r="X39" s="386"/>
      <c r="Y39" s="386"/>
      <c r="Z39" s="386"/>
    </row>
    <row r="40" spans="1:26" ht="13" customHeight="1">
      <c r="A40" s="651" t="s">
        <v>67</v>
      </c>
      <c r="B40" s="648">
        <v>15</v>
      </c>
      <c r="C40" s="648" t="s">
        <v>346</v>
      </c>
      <c r="D40" s="648" t="s">
        <v>346</v>
      </c>
      <c r="E40" s="648" t="s">
        <v>346</v>
      </c>
      <c r="F40" s="599"/>
      <c r="G40" s="386"/>
      <c r="H40" s="386"/>
      <c r="I40" s="386"/>
      <c r="J40" s="386"/>
      <c r="K40" s="386"/>
      <c r="L40" s="386"/>
      <c r="M40" s="386"/>
      <c r="N40" s="386"/>
      <c r="O40" s="386"/>
      <c r="P40" s="386"/>
      <c r="Q40" s="386"/>
      <c r="R40" s="386"/>
      <c r="S40" s="386"/>
      <c r="T40" s="386"/>
      <c r="U40" s="386"/>
      <c r="V40" s="386"/>
      <c r="W40" s="386"/>
      <c r="X40" s="386"/>
      <c r="Y40" s="386"/>
      <c r="Z40" s="386"/>
    </row>
    <row r="41" spans="1:26" ht="13" customHeight="1">
      <c r="A41" s="651" t="s">
        <v>20</v>
      </c>
      <c r="B41" s="648" t="s">
        <v>351</v>
      </c>
      <c r="C41" s="648" t="s">
        <v>351</v>
      </c>
      <c r="D41" s="648">
        <v>35</v>
      </c>
      <c r="E41" s="648" t="s">
        <v>351</v>
      </c>
      <c r="F41" s="599"/>
      <c r="G41" s="386"/>
      <c r="H41" s="386"/>
      <c r="I41" s="386"/>
      <c r="J41" s="386"/>
      <c r="K41" s="386"/>
      <c r="L41" s="386"/>
      <c r="M41" s="386"/>
      <c r="N41" s="386"/>
      <c r="O41" s="386"/>
      <c r="P41" s="386"/>
      <c r="Q41" s="386"/>
      <c r="R41" s="386"/>
      <c r="S41" s="386"/>
      <c r="T41" s="386"/>
      <c r="U41" s="386"/>
      <c r="V41" s="386"/>
      <c r="W41" s="386"/>
      <c r="X41" s="386"/>
      <c r="Y41" s="386"/>
      <c r="Z41" s="386"/>
    </row>
    <row r="42" spans="1:26" ht="13" customHeight="1">
      <c r="A42" s="651" t="s">
        <v>21</v>
      </c>
      <c r="B42" s="648">
        <v>12.5</v>
      </c>
      <c r="C42" s="648" t="s">
        <v>351</v>
      </c>
      <c r="D42" s="648" t="s">
        <v>351</v>
      </c>
      <c r="E42" s="648" t="s">
        <v>351</v>
      </c>
      <c r="F42" s="599"/>
      <c r="G42" s="386"/>
      <c r="H42" s="386"/>
      <c r="I42" s="386"/>
      <c r="J42" s="386"/>
      <c r="K42" s="386"/>
      <c r="L42" s="386"/>
      <c r="M42" s="386"/>
      <c r="N42" s="386"/>
      <c r="O42" s="386"/>
      <c r="P42" s="386"/>
      <c r="Q42" s="386"/>
      <c r="R42" s="386"/>
      <c r="S42" s="386"/>
      <c r="T42" s="386"/>
      <c r="U42" s="386"/>
      <c r="V42" s="386"/>
      <c r="W42" s="386"/>
      <c r="X42" s="386"/>
      <c r="Y42" s="386"/>
      <c r="Z42" s="386"/>
    </row>
    <row r="43" spans="1:26" ht="12" customHeight="1">
      <c r="A43" s="690"/>
      <c r="B43" s="691"/>
      <c r="C43" s="692"/>
      <c r="D43" s="692"/>
      <c r="E43" s="693" t="s">
        <v>24</v>
      </c>
      <c r="F43" s="426"/>
      <c r="G43" s="386"/>
      <c r="H43" s="386"/>
      <c r="I43" s="386"/>
      <c r="J43" s="386"/>
      <c r="K43" s="386"/>
      <c r="L43" s="386"/>
      <c r="M43" s="386"/>
      <c r="N43" s="386"/>
      <c r="O43" s="386"/>
      <c r="P43" s="386"/>
      <c r="Q43" s="386"/>
      <c r="R43" s="386"/>
      <c r="S43" s="386"/>
      <c r="T43" s="386"/>
      <c r="U43" s="386"/>
      <c r="V43" s="386"/>
      <c r="W43" s="386"/>
      <c r="X43" s="386"/>
      <c r="Y43" s="386"/>
      <c r="Z43" s="386"/>
    </row>
    <row r="44" spans="1:26" ht="12" customHeight="1">
      <c r="A44" s="764" t="s">
        <v>558</v>
      </c>
      <c r="B44" s="765"/>
      <c r="C44" s="765"/>
      <c r="D44" s="765"/>
      <c r="E44" s="765"/>
      <c r="F44" s="425"/>
      <c r="G44" s="386"/>
      <c r="H44" s="386"/>
      <c r="I44" s="386"/>
      <c r="J44" s="386"/>
      <c r="K44" s="386"/>
      <c r="L44" s="386"/>
      <c r="M44" s="386"/>
      <c r="N44" s="386"/>
      <c r="O44" s="386"/>
      <c r="P44" s="386"/>
      <c r="Q44" s="386"/>
      <c r="R44" s="386"/>
      <c r="S44" s="386"/>
      <c r="T44" s="386"/>
      <c r="U44" s="386"/>
      <c r="V44" s="386"/>
      <c r="W44" s="386"/>
      <c r="X44" s="386"/>
      <c r="Y44" s="386"/>
      <c r="Z44" s="386"/>
    </row>
    <row r="45" spans="1:26" ht="25" customHeight="1">
      <c r="A45" s="402" t="s">
        <v>0</v>
      </c>
      <c r="B45" s="423" t="s">
        <v>364</v>
      </c>
      <c r="C45" s="423" t="s">
        <v>365</v>
      </c>
      <c r="D45" s="423" t="s">
        <v>366</v>
      </c>
      <c r="E45" s="403" t="s">
        <v>418</v>
      </c>
      <c r="F45" s="425"/>
      <c r="G45" s="386"/>
      <c r="H45" s="386"/>
      <c r="I45" s="386"/>
      <c r="J45" s="386"/>
      <c r="K45" s="386"/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6"/>
      <c r="W45" s="386"/>
      <c r="X45" s="386"/>
      <c r="Y45" s="386"/>
      <c r="Z45" s="386"/>
    </row>
    <row r="46" spans="1:26" ht="2.5" customHeight="1">
      <c r="A46" s="650"/>
      <c r="B46" s="646"/>
      <c r="C46" s="653"/>
      <c r="D46" s="653"/>
      <c r="E46" s="653"/>
      <c r="F46" s="425"/>
      <c r="G46" s="386"/>
      <c r="H46" s="386"/>
      <c r="I46" s="386"/>
      <c r="J46" s="386"/>
      <c r="K46" s="386"/>
      <c r="L46" s="386"/>
      <c r="M46" s="386"/>
      <c r="N46" s="386"/>
      <c r="O46" s="386"/>
      <c r="P46" s="386"/>
      <c r="Q46" s="386"/>
      <c r="R46" s="386"/>
      <c r="S46" s="386"/>
      <c r="T46" s="386"/>
      <c r="U46" s="386"/>
      <c r="V46" s="386"/>
      <c r="W46" s="386"/>
      <c r="X46" s="386"/>
      <c r="Y46" s="386"/>
      <c r="Z46" s="386"/>
    </row>
    <row r="47" spans="1:26" ht="13" customHeight="1">
      <c r="A47" s="652" t="s">
        <v>23</v>
      </c>
      <c r="B47" s="646">
        <f>AVERAGE(B48)</f>
        <v>10</v>
      </c>
      <c r="C47" s="646" t="s">
        <v>4</v>
      </c>
      <c r="D47" s="646" t="s">
        <v>4</v>
      </c>
      <c r="E47" s="646" t="s">
        <v>4</v>
      </c>
      <c r="F47" s="425"/>
      <c r="G47" s="386"/>
      <c r="H47" s="386"/>
      <c r="I47" s="386"/>
      <c r="J47" s="386"/>
      <c r="K47" s="386"/>
      <c r="L47" s="386"/>
      <c r="M47" s="386"/>
      <c r="N47" s="386"/>
      <c r="O47" s="386"/>
      <c r="P47" s="386"/>
      <c r="Q47" s="386"/>
      <c r="R47" s="386"/>
      <c r="S47" s="386"/>
      <c r="T47" s="386"/>
      <c r="U47" s="386"/>
      <c r="V47" s="386"/>
      <c r="W47" s="386"/>
      <c r="X47" s="386"/>
      <c r="Y47" s="386"/>
      <c r="Z47" s="386"/>
    </row>
    <row r="48" spans="1:26" ht="13" customHeight="1">
      <c r="A48" s="694" t="s">
        <v>48</v>
      </c>
      <c r="B48" s="695">
        <v>10</v>
      </c>
      <c r="C48" s="695" t="s">
        <v>346</v>
      </c>
      <c r="D48" s="695" t="s">
        <v>346</v>
      </c>
      <c r="E48" s="695" t="s">
        <v>346</v>
      </c>
      <c r="F48" s="425"/>
      <c r="G48" s="386"/>
      <c r="H48" s="386"/>
      <c r="I48" s="386"/>
      <c r="J48" s="386"/>
      <c r="K48" s="386"/>
      <c r="L48" s="386"/>
      <c r="M48" s="386"/>
      <c r="N48" s="386"/>
      <c r="O48" s="386"/>
      <c r="P48" s="386"/>
      <c r="Q48" s="386"/>
      <c r="R48" s="386"/>
      <c r="S48" s="386"/>
      <c r="T48" s="386"/>
      <c r="U48" s="386"/>
      <c r="V48" s="386"/>
      <c r="W48" s="386"/>
      <c r="X48" s="386"/>
      <c r="Y48" s="386"/>
      <c r="Z48" s="386"/>
    </row>
    <row r="49" spans="1:26" ht="13" customHeight="1">
      <c r="A49" s="696" t="s">
        <v>68</v>
      </c>
      <c r="B49" s="697">
        <f>AVERAGE(B50:B51)</f>
        <v>12.75</v>
      </c>
      <c r="C49" s="698" t="s">
        <v>4</v>
      </c>
      <c r="D49" s="698" t="s">
        <v>4</v>
      </c>
      <c r="E49" s="698" t="s">
        <v>4</v>
      </c>
      <c r="F49" s="425"/>
      <c r="G49" s="386"/>
      <c r="H49" s="386"/>
      <c r="I49" s="386"/>
      <c r="J49" s="386"/>
      <c r="K49" s="386"/>
      <c r="L49" s="386"/>
      <c r="M49" s="386"/>
      <c r="N49" s="386"/>
      <c r="O49" s="386"/>
      <c r="P49" s="386"/>
      <c r="Q49" s="386"/>
      <c r="R49" s="386"/>
      <c r="S49" s="386"/>
      <c r="T49" s="386"/>
      <c r="U49" s="386"/>
      <c r="V49" s="386"/>
      <c r="W49" s="386"/>
      <c r="X49" s="386"/>
      <c r="Y49" s="386"/>
      <c r="Z49" s="386"/>
    </row>
    <row r="50" spans="1:26" ht="13" customHeight="1">
      <c r="A50" s="651" t="s">
        <v>419</v>
      </c>
      <c r="B50" s="648">
        <v>15.5</v>
      </c>
      <c r="C50" s="654" t="s">
        <v>351</v>
      </c>
      <c r="D50" s="654" t="s">
        <v>351</v>
      </c>
      <c r="E50" s="654" t="s">
        <v>351</v>
      </c>
      <c r="F50" s="425"/>
      <c r="G50" s="386"/>
      <c r="H50" s="386"/>
      <c r="I50" s="386"/>
      <c r="J50" s="386"/>
      <c r="K50" s="386"/>
      <c r="L50" s="386"/>
      <c r="M50" s="386"/>
      <c r="N50" s="386"/>
      <c r="O50" s="386"/>
      <c r="P50" s="386"/>
      <c r="Q50" s="386"/>
      <c r="R50" s="386"/>
      <c r="S50" s="386"/>
      <c r="T50" s="386"/>
      <c r="U50" s="386"/>
      <c r="V50" s="386"/>
      <c r="W50" s="386"/>
      <c r="X50" s="386"/>
      <c r="Y50" s="386"/>
      <c r="Z50" s="386"/>
    </row>
    <row r="51" spans="1:26" ht="13" customHeight="1">
      <c r="A51" s="651" t="s">
        <v>74</v>
      </c>
      <c r="B51" s="648">
        <v>10</v>
      </c>
      <c r="C51" s="654" t="s">
        <v>351</v>
      </c>
      <c r="D51" s="654" t="s">
        <v>351</v>
      </c>
      <c r="E51" s="654" t="s">
        <v>351</v>
      </c>
      <c r="F51" s="425"/>
      <c r="G51" s="386"/>
      <c r="H51" s="386"/>
      <c r="I51" s="386"/>
      <c r="J51" s="386"/>
      <c r="K51" s="386"/>
      <c r="L51" s="386"/>
      <c r="M51" s="386"/>
      <c r="N51" s="386"/>
      <c r="O51" s="386"/>
      <c r="P51" s="386"/>
      <c r="Q51" s="386"/>
      <c r="R51" s="386"/>
      <c r="S51" s="386"/>
      <c r="T51" s="386"/>
      <c r="U51" s="386"/>
      <c r="V51" s="386"/>
      <c r="W51" s="386"/>
      <c r="X51" s="386"/>
      <c r="Y51" s="386"/>
      <c r="Z51" s="386"/>
    </row>
    <row r="52" spans="1:26" ht="13" customHeight="1">
      <c r="A52" s="652" t="s">
        <v>163</v>
      </c>
      <c r="B52" s="646">
        <f>AVERAGE(B53)</f>
        <v>10</v>
      </c>
      <c r="C52" s="646" t="s">
        <v>4</v>
      </c>
      <c r="D52" s="646" t="s">
        <v>4</v>
      </c>
      <c r="E52" s="646">
        <f>AVERAGE(E53)</f>
        <v>85.5</v>
      </c>
      <c r="F52" s="425"/>
      <c r="G52" s="386"/>
      <c r="H52" s="386"/>
      <c r="I52" s="386"/>
      <c r="J52" s="386"/>
      <c r="K52" s="386"/>
      <c r="L52" s="386"/>
      <c r="M52" s="386"/>
      <c r="N52" s="386"/>
      <c r="O52" s="386"/>
      <c r="P52" s="386"/>
      <c r="Q52" s="386"/>
      <c r="R52" s="386"/>
      <c r="S52" s="386"/>
      <c r="T52" s="386"/>
      <c r="U52" s="386"/>
      <c r="V52" s="386"/>
      <c r="W52" s="386"/>
      <c r="X52" s="386"/>
      <c r="Y52" s="386"/>
      <c r="Z52" s="386"/>
    </row>
    <row r="53" spans="1:26" ht="13" customHeight="1">
      <c r="A53" s="651" t="s">
        <v>554</v>
      </c>
      <c r="B53" s="648">
        <v>10</v>
      </c>
      <c r="C53" s="648" t="s">
        <v>351</v>
      </c>
      <c r="D53" s="648" t="s">
        <v>351</v>
      </c>
      <c r="E53" s="648">
        <v>85.5</v>
      </c>
      <c r="F53" s="426"/>
      <c r="G53" s="386"/>
      <c r="H53" s="386"/>
      <c r="I53" s="386"/>
      <c r="J53" s="386"/>
      <c r="K53" s="386"/>
      <c r="L53" s="386"/>
      <c r="M53" s="386"/>
      <c r="N53" s="386"/>
      <c r="O53" s="386"/>
      <c r="P53" s="386"/>
      <c r="Q53" s="386"/>
      <c r="R53" s="386"/>
      <c r="S53" s="386"/>
      <c r="T53" s="386"/>
      <c r="U53" s="386"/>
      <c r="V53" s="386"/>
      <c r="W53" s="386"/>
      <c r="X53" s="386"/>
      <c r="Y53" s="386"/>
      <c r="Z53" s="386"/>
    </row>
    <row r="54" spans="1:26" ht="13" customHeight="1">
      <c r="A54" s="652" t="s">
        <v>63</v>
      </c>
      <c r="B54" s="646" t="s">
        <v>4</v>
      </c>
      <c r="C54" s="646">
        <f t="shared" ref="C54:D54" si="5">AVERAGE(C55)</f>
        <v>38.33</v>
      </c>
      <c r="D54" s="646">
        <f t="shared" si="5"/>
        <v>40</v>
      </c>
      <c r="E54" s="646" t="s">
        <v>4</v>
      </c>
      <c r="F54" s="425"/>
      <c r="G54" s="386"/>
      <c r="H54" s="386"/>
      <c r="I54" s="386"/>
      <c r="J54" s="386"/>
      <c r="K54" s="386"/>
      <c r="L54" s="386"/>
      <c r="M54" s="386"/>
      <c r="N54" s="386"/>
      <c r="O54" s="386"/>
      <c r="P54" s="386"/>
      <c r="Q54" s="386"/>
      <c r="R54" s="386"/>
      <c r="S54" s="386"/>
      <c r="T54" s="386"/>
      <c r="U54" s="386"/>
      <c r="V54" s="386"/>
      <c r="W54" s="386"/>
      <c r="X54" s="386"/>
      <c r="Y54" s="386"/>
      <c r="Z54" s="386"/>
    </row>
    <row r="55" spans="1:26" ht="13" customHeight="1">
      <c r="A55" s="651" t="s">
        <v>64</v>
      </c>
      <c r="B55" s="648" t="s">
        <v>351</v>
      </c>
      <c r="C55" s="648">
        <v>38.33</v>
      </c>
      <c r="D55" s="648">
        <v>40</v>
      </c>
      <c r="E55" s="648" t="s">
        <v>351</v>
      </c>
      <c r="F55" s="425"/>
      <c r="G55" s="386"/>
      <c r="H55" s="386"/>
      <c r="I55" s="386"/>
      <c r="J55" s="386"/>
      <c r="K55" s="386"/>
      <c r="L55" s="386"/>
      <c r="M55" s="386"/>
      <c r="N55" s="386"/>
      <c r="O55" s="386"/>
      <c r="P55" s="386"/>
      <c r="Q55" s="386"/>
      <c r="R55" s="386"/>
      <c r="S55" s="386"/>
      <c r="T55" s="386"/>
      <c r="U55" s="386"/>
      <c r="V55" s="386"/>
      <c r="W55" s="386"/>
      <c r="X55" s="386"/>
      <c r="Y55" s="386"/>
      <c r="Z55" s="386"/>
    </row>
    <row r="56" spans="1:26" ht="13" customHeight="1">
      <c r="A56" s="652" t="s">
        <v>422</v>
      </c>
      <c r="B56" s="646">
        <f>AVERAGE(B57)</f>
        <v>10</v>
      </c>
      <c r="C56" s="646" t="s">
        <v>4</v>
      </c>
      <c r="D56" s="646" t="s">
        <v>4</v>
      </c>
      <c r="E56" s="646" t="s">
        <v>4</v>
      </c>
      <c r="F56" s="425"/>
      <c r="G56" s="386"/>
      <c r="H56" s="386"/>
      <c r="I56" s="386"/>
      <c r="J56" s="386"/>
      <c r="K56" s="386"/>
      <c r="L56" s="386"/>
      <c r="M56" s="386"/>
      <c r="N56" s="386"/>
      <c r="O56" s="386"/>
      <c r="P56" s="386"/>
      <c r="Q56" s="386"/>
      <c r="R56" s="386"/>
      <c r="S56" s="386"/>
      <c r="T56" s="386"/>
      <c r="U56" s="386"/>
      <c r="V56" s="386"/>
      <c r="W56" s="386"/>
      <c r="X56" s="386"/>
      <c r="Y56" s="386"/>
      <c r="Z56" s="386"/>
    </row>
    <row r="57" spans="1:26" ht="13" customHeight="1">
      <c r="A57" s="651" t="s">
        <v>529</v>
      </c>
      <c r="B57" s="648">
        <v>10</v>
      </c>
      <c r="C57" s="648" t="s">
        <v>351</v>
      </c>
      <c r="D57" s="648" t="s">
        <v>351</v>
      </c>
      <c r="E57" s="648" t="s">
        <v>351</v>
      </c>
      <c r="F57" s="425"/>
      <c r="G57" s="386"/>
      <c r="H57" s="386"/>
      <c r="I57" s="386"/>
      <c r="J57" s="386"/>
      <c r="K57" s="386"/>
      <c r="L57" s="386"/>
      <c r="M57" s="386"/>
      <c r="N57" s="386"/>
      <c r="O57" s="386"/>
      <c r="P57" s="386"/>
      <c r="Q57" s="386"/>
      <c r="R57" s="386"/>
      <c r="S57" s="386"/>
      <c r="T57" s="386"/>
      <c r="U57" s="386"/>
      <c r="V57" s="386"/>
      <c r="W57" s="386"/>
      <c r="X57" s="386"/>
      <c r="Y57" s="386"/>
      <c r="Z57" s="386"/>
    </row>
    <row r="58" spans="1:26" ht="13" customHeight="1">
      <c r="A58" s="652" t="s">
        <v>168</v>
      </c>
      <c r="B58" s="646">
        <f t="shared" ref="B58:E58" si="6">AVERAGE(B59)</f>
        <v>8.67</v>
      </c>
      <c r="C58" s="646">
        <f t="shared" si="6"/>
        <v>43.33</v>
      </c>
      <c r="D58" s="646">
        <f t="shared" si="6"/>
        <v>38</v>
      </c>
      <c r="E58" s="646">
        <f t="shared" si="6"/>
        <v>120</v>
      </c>
      <c r="F58" s="425"/>
      <c r="G58" s="386"/>
      <c r="H58" s="386"/>
      <c r="I58" s="386"/>
      <c r="J58" s="386"/>
      <c r="K58" s="386"/>
      <c r="L58" s="386"/>
      <c r="M58" s="386"/>
      <c r="N58" s="386"/>
      <c r="O58" s="386"/>
      <c r="P58" s="386"/>
      <c r="Q58" s="386"/>
      <c r="R58" s="386"/>
      <c r="S58" s="386"/>
      <c r="T58" s="386"/>
      <c r="U58" s="386"/>
      <c r="V58" s="386"/>
      <c r="W58" s="386"/>
      <c r="X58" s="386"/>
      <c r="Y58" s="386"/>
      <c r="Z58" s="386"/>
    </row>
    <row r="59" spans="1:26" ht="13" customHeight="1">
      <c r="A59" s="651" t="s">
        <v>170</v>
      </c>
      <c r="B59" s="648">
        <v>8.67</v>
      </c>
      <c r="C59" s="648">
        <v>43.33</v>
      </c>
      <c r="D59" s="648">
        <v>38</v>
      </c>
      <c r="E59" s="648">
        <v>120</v>
      </c>
      <c r="F59" s="425"/>
      <c r="G59" s="386"/>
      <c r="H59" s="386"/>
      <c r="I59" s="386"/>
      <c r="J59" s="386"/>
      <c r="K59" s="386"/>
      <c r="L59" s="386"/>
      <c r="M59" s="386"/>
      <c r="N59" s="386"/>
      <c r="O59" s="386"/>
      <c r="P59" s="386"/>
      <c r="Q59" s="386"/>
      <c r="R59" s="386"/>
      <c r="S59" s="386"/>
      <c r="T59" s="386"/>
      <c r="U59" s="386"/>
      <c r="V59" s="386"/>
      <c r="W59" s="386"/>
      <c r="X59" s="386"/>
      <c r="Y59" s="386"/>
      <c r="Z59" s="386"/>
    </row>
    <row r="60" spans="1:26" ht="13" customHeight="1">
      <c r="A60" s="650" t="s">
        <v>31</v>
      </c>
      <c r="B60" s="646">
        <f>AVERAGE(B61:B62)</f>
        <v>12.75</v>
      </c>
      <c r="C60" s="653" t="s">
        <v>4</v>
      </c>
      <c r="D60" s="646">
        <f>AVERAGE(D61:D62)</f>
        <v>45</v>
      </c>
      <c r="E60" s="653" t="s">
        <v>4</v>
      </c>
      <c r="F60" s="425"/>
      <c r="G60" s="386"/>
      <c r="H60" s="386"/>
      <c r="I60" s="386"/>
      <c r="J60" s="386"/>
      <c r="K60" s="386"/>
      <c r="L60" s="386"/>
      <c r="M60" s="386"/>
      <c r="N60" s="386"/>
      <c r="O60" s="386"/>
      <c r="P60" s="386"/>
      <c r="Q60" s="386"/>
      <c r="R60" s="386"/>
      <c r="S60" s="386"/>
      <c r="T60" s="386"/>
      <c r="U60" s="386"/>
      <c r="V60" s="386"/>
      <c r="W60" s="386"/>
      <c r="X60" s="386"/>
      <c r="Y60" s="386"/>
      <c r="Z60" s="386"/>
    </row>
    <row r="61" spans="1:26" ht="13" customHeight="1">
      <c r="A61" s="651" t="s">
        <v>32</v>
      </c>
      <c r="B61" s="648">
        <v>11</v>
      </c>
      <c r="C61" s="654" t="s">
        <v>351</v>
      </c>
      <c r="D61" s="648">
        <v>45</v>
      </c>
      <c r="E61" s="654" t="s">
        <v>351</v>
      </c>
      <c r="F61" s="426"/>
      <c r="G61" s="386"/>
      <c r="H61" s="386"/>
      <c r="I61" s="386"/>
      <c r="J61" s="386"/>
      <c r="K61" s="386"/>
      <c r="L61" s="386"/>
      <c r="M61" s="386"/>
      <c r="N61" s="386"/>
      <c r="O61" s="386"/>
      <c r="P61" s="386"/>
      <c r="Q61" s="386"/>
      <c r="R61" s="386"/>
      <c r="S61" s="386"/>
      <c r="T61" s="386"/>
      <c r="U61" s="386"/>
      <c r="V61" s="386"/>
      <c r="W61" s="386"/>
      <c r="X61" s="386"/>
      <c r="Y61" s="386"/>
      <c r="Z61" s="386"/>
    </row>
    <row r="62" spans="1:26" ht="13" customHeight="1">
      <c r="A62" s="651" t="s">
        <v>33</v>
      </c>
      <c r="B62" s="648">
        <v>14.5</v>
      </c>
      <c r="C62" s="654" t="s">
        <v>351</v>
      </c>
      <c r="D62" s="654" t="s">
        <v>351</v>
      </c>
      <c r="E62" s="654" t="s">
        <v>351</v>
      </c>
      <c r="F62" s="426"/>
      <c r="G62" s="386"/>
      <c r="H62" s="386"/>
      <c r="I62" s="386"/>
      <c r="J62" s="386"/>
      <c r="K62" s="386"/>
      <c r="L62" s="386"/>
      <c r="M62" s="386"/>
      <c r="N62" s="386"/>
      <c r="O62" s="386"/>
      <c r="P62" s="386"/>
      <c r="Q62" s="386"/>
      <c r="R62" s="386"/>
      <c r="S62" s="386"/>
      <c r="T62" s="386"/>
      <c r="U62" s="386"/>
      <c r="V62" s="386"/>
      <c r="W62" s="386"/>
      <c r="X62" s="386"/>
      <c r="Y62" s="386"/>
      <c r="Z62" s="386"/>
    </row>
    <row r="63" spans="1:26" ht="13" customHeight="1">
      <c r="A63" s="650" t="s">
        <v>34</v>
      </c>
      <c r="B63" s="646">
        <f t="shared" ref="B63:D63" si="7">AVERAGE(B64:B65)</f>
        <v>12.67</v>
      </c>
      <c r="C63" s="646">
        <f t="shared" si="7"/>
        <v>45</v>
      </c>
      <c r="D63" s="646">
        <f t="shared" si="7"/>
        <v>60</v>
      </c>
      <c r="E63" s="653" t="s">
        <v>4</v>
      </c>
      <c r="F63" s="426"/>
      <c r="G63" s="386"/>
      <c r="H63" s="386"/>
      <c r="I63" s="386"/>
      <c r="J63" s="386"/>
      <c r="K63" s="386"/>
      <c r="L63" s="386"/>
      <c r="M63" s="386"/>
      <c r="N63" s="386"/>
      <c r="O63" s="386"/>
      <c r="P63" s="386"/>
      <c r="Q63" s="386"/>
      <c r="R63" s="386"/>
      <c r="S63" s="386"/>
      <c r="T63" s="386"/>
      <c r="U63" s="386"/>
      <c r="V63" s="386"/>
      <c r="W63" s="386"/>
      <c r="X63" s="386"/>
      <c r="Y63" s="386"/>
      <c r="Z63" s="386"/>
    </row>
    <row r="64" spans="1:26" ht="13" customHeight="1">
      <c r="A64" s="651" t="s">
        <v>36</v>
      </c>
      <c r="B64" s="648">
        <v>12.67</v>
      </c>
      <c r="C64" s="654" t="s">
        <v>351</v>
      </c>
      <c r="D64" s="654" t="s">
        <v>351</v>
      </c>
      <c r="E64" s="654" t="s">
        <v>351</v>
      </c>
      <c r="F64" s="425"/>
      <c r="G64" s="386"/>
      <c r="H64" s="386"/>
      <c r="I64" s="386"/>
      <c r="J64" s="386"/>
      <c r="K64" s="386"/>
      <c r="L64" s="386"/>
      <c r="M64" s="386"/>
      <c r="N64" s="386"/>
      <c r="O64" s="386"/>
      <c r="P64" s="386"/>
      <c r="Q64" s="386"/>
      <c r="R64" s="386"/>
      <c r="S64" s="386"/>
      <c r="T64" s="386"/>
      <c r="U64" s="386"/>
      <c r="V64" s="386"/>
      <c r="W64" s="386"/>
      <c r="X64" s="386"/>
      <c r="Y64" s="386"/>
      <c r="Z64" s="386"/>
    </row>
    <row r="65" spans="1:26" ht="13" customHeight="1">
      <c r="A65" s="651" t="s">
        <v>354</v>
      </c>
      <c r="B65" s="648" t="s">
        <v>351</v>
      </c>
      <c r="C65" s="648">
        <v>45</v>
      </c>
      <c r="D65" s="648">
        <v>60</v>
      </c>
      <c r="E65" s="648" t="s">
        <v>351</v>
      </c>
      <c r="F65" s="425"/>
      <c r="G65" s="386"/>
      <c r="H65" s="386"/>
      <c r="I65" s="386"/>
      <c r="J65" s="386"/>
      <c r="K65" s="386"/>
      <c r="L65" s="386"/>
      <c r="M65" s="386"/>
      <c r="N65" s="386"/>
      <c r="O65" s="386"/>
      <c r="P65" s="386"/>
      <c r="Q65" s="386"/>
      <c r="R65" s="386"/>
      <c r="S65" s="386"/>
      <c r="T65" s="386"/>
      <c r="U65" s="386"/>
      <c r="V65" s="386"/>
      <c r="W65" s="386"/>
      <c r="X65" s="386"/>
      <c r="Y65" s="386"/>
      <c r="Z65" s="386"/>
    </row>
    <row r="66" spans="1:26" ht="13" customHeight="1">
      <c r="A66" s="650" t="s">
        <v>171</v>
      </c>
      <c r="B66" s="646">
        <f>AVERAGE(B69)</f>
        <v>11.5</v>
      </c>
      <c r="C66" s="646" t="s">
        <v>4</v>
      </c>
      <c r="D66" s="646" t="s">
        <v>4</v>
      </c>
      <c r="E66" s="646" t="s">
        <v>4</v>
      </c>
      <c r="F66" s="425"/>
      <c r="G66" s="386"/>
      <c r="H66" s="386"/>
      <c r="I66" s="386"/>
      <c r="J66" s="386"/>
      <c r="K66" s="386"/>
      <c r="L66" s="386"/>
      <c r="M66" s="386"/>
      <c r="N66" s="386"/>
      <c r="O66" s="386"/>
      <c r="P66" s="386"/>
      <c r="Q66" s="386"/>
      <c r="R66" s="386"/>
      <c r="S66" s="386"/>
      <c r="T66" s="386"/>
      <c r="U66" s="386"/>
      <c r="V66" s="386"/>
      <c r="W66" s="386"/>
      <c r="X66" s="386"/>
      <c r="Y66" s="386"/>
      <c r="Z66" s="386"/>
    </row>
    <row r="67" spans="1:26" ht="13" customHeight="1">
      <c r="A67" s="651" t="s">
        <v>172</v>
      </c>
      <c r="B67" s="648">
        <v>10</v>
      </c>
      <c r="C67" s="648" t="s">
        <v>351</v>
      </c>
      <c r="D67" s="648" t="s">
        <v>351</v>
      </c>
      <c r="E67" s="648" t="s">
        <v>351</v>
      </c>
      <c r="F67" s="425"/>
      <c r="G67" s="386"/>
      <c r="H67" s="386"/>
      <c r="I67" s="386"/>
      <c r="J67" s="386"/>
      <c r="K67" s="386"/>
      <c r="L67" s="386"/>
      <c r="M67" s="386"/>
      <c r="N67" s="386"/>
      <c r="O67" s="386"/>
      <c r="P67" s="386"/>
      <c r="Q67" s="386"/>
      <c r="R67" s="386"/>
      <c r="S67" s="386"/>
      <c r="T67" s="386"/>
      <c r="U67" s="386"/>
      <c r="V67" s="386"/>
      <c r="W67" s="386"/>
      <c r="X67" s="386"/>
      <c r="Y67" s="386"/>
      <c r="Z67" s="386"/>
    </row>
    <row r="68" spans="1:26" ht="13" customHeight="1">
      <c r="A68" s="651" t="s">
        <v>461</v>
      </c>
      <c r="B68" s="648">
        <v>9</v>
      </c>
      <c r="C68" s="648" t="s">
        <v>351</v>
      </c>
      <c r="D68" s="648" t="s">
        <v>351</v>
      </c>
      <c r="E68" s="648" t="s">
        <v>351</v>
      </c>
      <c r="F68" s="386"/>
      <c r="G68" s="386"/>
      <c r="H68" s="386"/>
      <c r="I68" s="386"/>
      <c r="J68" s="386"/>
      <c r="K68" s="386"/>
      <c r="L68" s="386"/>
      <c r="M68" s="386"/>
      <c r="N68" s="386"/>
      <c r="O68" s="386"/>
      <c r="P68" s="386"/>
      <c r="Q68" s="386"/>
      <c r="R68" s="386"/>
      <c r="S68" s="386"/>
      <c r="T68" s="386"/>
      <c r="U68" s="386"/>
      <c r="V68" s="386"/>
      <c r="W68" s="386"/>
      <c r="X68" s="386"/>
      <c r="Y68" s="386"/>
      <c r="Z68" s="386"/>
    </row>
    <row r="69" spans="1:26" ht="13" customHeight="1">
      <c r="A69" s="651" t="s">
        <v>173</v>
      </c>
      <c r="B69" s="648">
        <v>11.5</v>
      </c>
      <c r="C69" s="648" t="s">
        <v>351</v>
      </c>
      <c r="D69" s="648" t="s">
        <v>351</v>
      </c>
      <c r="E69" s="648" t="s">
        <v>351</v>
      </c>
      <c r="F69" s="386"/>
      <c r="G69" s="386"/>
      <c r="H69" s="386"/>
      <c r="I69" s="386"/>
      <c r="J69" s="386"/>
      <c r="K69" s="386"/>
      <c r="L69" s="386"/>
      <c r="M69" s="386"/>
      <c r="N69" s="386"/>
      <c r="O69" s="386"/>
      <c r="P69" s="386"/>
      <c r="Q69" s="386"/>
      <c r="R69" s="386"/>
      <c r="S69" s="386"/>
      <c r="T69" s="386"/>
      <c r="U69" s="386"/>
      <c r="V69" s="386"/>
      <c r="W69" s="386"/>
      <c r="X69" s="386"/>
      <c r="Y69" s="386"/>
      <c r="Z69" s="386"/>
    </row>
    <row r="70" spans="1:26" ht="13" customHeight="1">
      <c r="A70" s="650" t="s">
        <v>70</v>
      </c>
      <c r="B70" s="646">
        <f t="shared" ref="B70:C70" si="8">AVERAGE(B71:B72)</f>
        <v>10</v>
      </c>
      <c r="C70" s="646">
        <f t="shared" si="8"/>
        <v>32.5</v>
      </c>
      <c r="D70" s="653" t="s">
        <v>4</v>
      </c>
      <c r="E70" s="653" t="s">
        <v>4</v>
      </c>
      <c r="F70" s="386"/>
      <c r="G70" s="386"/>
      <c r="H70" s="386"/>
      <c r="I70" s="386"/>
      <c r="J70" s="386"/>
      <c r="K70" s="386"/>
      <c r="L70" s="386"/>
      <c r="M70" s="386"/>
      <c r="N70" s="386"/>
      <c r="O70" s="386"/>
      <c r="P70" s="386"/>
      <c r="Q70" s="386"/>
      <c r="R70" s="386"/>
      <c r="S70" s="386"/>
      <c r="T70" s="386"/>
      <c r="U70" s="386"/>
      <c r="V70" s="386"/>
      <c r="W70" s="386"/>
      <c r="X70" s="386"/>
      <c r="Y70" s="386"/>
      <c r="Z70" s="386"/>
    </row>
    <row r="71" spans="1:26" ht="13" customHeight="1">
      <c r="A71" s="651" t="s">
        <v>462</v>
      </c>
      <c r="B71" s="648" t="s">
        <v>351</v>
      </c>
      <c r="C71" s="648">
        <v>32.5</v>
      </c>
      <c r="D71" s="648" t="s">
        <v>351</v>
      </c>
      <c r="E71" s="648" t="s">
        <v>351</v>
      </c>
      <c r="F71" s="386"/>
      <c r="G71" s="386"/>
      <c r="H71" s="386"/>
      <c r="I71" s="386"/>
      <c r="J71" s="386"/>
      <c r="K71" s="386"/>
      <c r="L71" s="386"/>
      <c r="M71" s="386"/>
      <c r="N71" s="386"/>
      <c r="O71" s="386"/>
      <c r="P71" s="386"/>
      <c r="Q71" s="386"/>
      <c r="R71" s="386"/>
      <c r="S71" s="386"/>
      <c r="T71" s="386"/>
      <c r="U71" s="386"/>
      <c r="V71" s="386"/>
      <c r="W71" s="386"/>
      <c r="X71" s="386"/>
      <c r="Y71" s="386"/>
      <c r="Z71" s="386"/>
    </row>
    <row r="72" spans="1:26" ht="13" customHeight="1">
      <c r="A72" s="651" t="s">
        <v>50</v>
      </c>
      <c r="B72" s="648">
        <v>10</v>
      </c>
      <c r="C72" s="648" t="s">
        <v>351</v>
      </c>
      <c r="D72" s="648" t="s">
        <v>351</v>
      </c>
      <c r="E72" s="648" t="s">
        <v>351</v>
      </c>
      <c r="F72" s="386"/>
      <c r="G72" s="386"/>
      <c r="H72" s="386"/>
      <c r="I72" s="386"/>
      <c r="J72" s="386"/>
      <c r="K72" s="386"/>
      <c r="L72" s="386"/>
      <c r="M72" s="386"/>
      <c r="N72" s="386"/>
      <c r="O72" s="386"/>
      <c r="P72" s="386"/>
      <c r="Q72" s="386"/>
      <c r="R72" s="386"/>
      <c r="S72" s="386"/>
      <c r="T72" s="386"/>
      <c r="U72" s="386"/>
      <c r="V72" s="386"/>
      <c r="W72" s="386"/>
      <c r="X72" s="386"/>
      <c r="Y72" s="386"/>
      <c r="Z72" s="386"/>
    </row>
    <row r="73" spans="1:26" ht="13" customHeight="1">
      <c r="A73" s="650" t="s">
        <v>75</v>
      </c>
      <c r="B73" s="646">
        <f t="shared" ref="B73:D73" si="9">AVERAGE(B74)</f>
        <v>10</v>
      </c>
      <c r="C73" s="646">
        <f t="shared" si="9"/>
        <v>42.33</v>
      </c>
      <c r="D73" s="646">
        <f t="shared" si="9"/>
        <v>35</v>
      </c>
      <c r="E73" s="646" t="s">
        <v>4</v>
      </c>
      <c r="F73" s="386"/>
      <c r="G73" s="386"/>
      <c r="H73" s="386"/>
      <c r="I73" s="386"/>
      <c r="J73" s="386"/>
      <c r="K73" s="386"/>
      <c r="L73" s="386"/>
      <c r="M73" s="386"/>
      <c r="N73" s="386"/>
      <c r="O73" s="386"/>
      <c r="P73" s="386"/>
      <c r="Q73" s="386"/>
      <c r="R73" s="386"/>
      <c r="S73" s="386"/>
      <c r="T73" s="386"/>
      <c r="U73" s="386"/>
      <c r="V73" s="386"/>
      <c r="W73" s="386"/>
      <c r="X73" s="386"/>
      <c r="Y73" s="386"/>
      <c r="Z73" s="386"/>
    </row>
    <row r="74" spans="1:26" ht="13" customHeight="1">
      <c r="A74" s="651" t="s">
        <v>76</v>
      </c>
      <c r="B74" s="648">
        <v>10</v>
      </c>
      <c r="C74" s="648">
        <v>42.33</v>
      </c>
      <c r="D74" s="648">
        <v>35</v>
      </c>
      <c r="E74" s="648" t="s">
        <v>351</v>
      </c>
      <c r="F74" s="386"/>
      <c r="G74" s="386"/>
      <c r="H74" s="386"/>
      <c r="I74" s="386"/>
      <c r="J74" s="386"/>
      <c r="K74" s="386"/>
      <c r="L74" s="386"/>
      <c r="M74" s="386"/>
      <c r="N74" s="386"/>
      <c r="O74" s="386"/>
      <c r="P74" s="386"/>
      <c r="Q74" s="386"/>
      <c r="R74" s="386"/>
      <c r="S74" s="386"/>
      <c r="T74" s="386"/>
      <c r="U74" s="386"/>
      <c r="V74" s="386"/>
      <c r="W74" s="386"/>
      <c r="X74" s="386"/>
      <c r="Y74" s="386"/>
      <c r="Z74" s="386"/>
    </row>
    <row r="75" spans="1:26" ht="13" customHeight="1">
      <c r="A75" s="650" t="s">
        <v>59</v>
      </c>
      <c r="B75" s="646">
        <v>6.5</v>
      </c>
      <c r="C75" s="646">
        <v>22</v>
      </c>
      <c r="D75" s="646" t="s">
        <v>4</v>
      </c>
      <c r="E75" s="646" t="s">
        <v>4</v>
      </c>
      <c r="F75" s="386"/>
      <c r="G75" s="386"/>
      <c r="H75" s="386"/>
      <c r="I75" s="386"/>
      <c r="J75" s="386"/>
      <c r="K75" s="386"/>
      <c r="L75" s="386"/>
      <c r="M75" s="386"/>
      <c r="N75" s="386"/>
      <c r="O75" s="386"/>
      <c r="P75" s="386"/>
      <c r="Q75" s="386"/>
      <c r="R75" s="386"/>
      <c r="S75" s="386"/>
      <c r="T75" s="386"/>
      <c r="U75" s="386"/>
      <c r="V75" s="386"/>
      <c r="W75" s="386"/>
      <c r="X75" s="386"/>
      <c r="Y75" s="386"/>
      <c r="Z75" s="386"/>
    </row>
    <row r="76" spans="1:26" ht="13" customHeight="1">
      <c r="A76" s="651" t="s">
        <v>59</v>
      </c>
      <c r="B76" s="648">
        <v>6.5</v>
      </c>
      <c r="C76" s="648">
        <v>22</v>
      </c>
      <c r="D76" s="648" t="s">
        <v>351</v>
      </c>
      <c r="E76" s="648" t="s">
        <v>351</v>
      </c>
      <c r="F76" s="386"/>
      <c r="G76" s="386"/>
      <c r="H76" s="386"/>
      <c r="I76" s="386"/>
      <c r="J76" s="386"/>
      <c r="K76" s="386"/>
      <c r="L76" s="386"/>
      <c r="M76" s="386"/>
      <c r="N76" s="386"/>
      <c r="O76" s="386"/>
      <c r="P76" s="386"/>
      <c r="Q76" s="386"/>
      <c r="R76" s="386"/>
      <c r="S76" s="386"/>
      <c r="T76" s="386"/>
      <c r="U76" s="386"/>
      <c r="V76" s="386"/>
      <c r="W76" s="386"/>
      <c r="X76" s="386"/>
      <c r="Y76" s="386"/>
      <c r="Z76" s="386"/>
    </row>
    <row r="77" spans="1:26" ht="13" customHeight="1">
      <c r="A77" s="650" t="s">
        <v>64</v>
      </c>
      <c r="B77" s="646">
        <f>B78</f>
        <v>8</v>
      </c>
      <c r="C77" s="646" t="s">
        <v>4</v>
      </c>
      <c r="D77" s="646">
        <f>D78</f>
        <v>50</v>
      </c>
      <c r="E77" s="646" t="s">
        <v>4</v>
      </c>
      <c r="F77" s="386"/>
      <c r="G77" s="386"/>
      <c r="H77" s="386"/>
      <c r="I77" s="386"/>
      <c r="J77" s="386"/>
      <c r="K77" s="386"/>
      <c r="L77" s="386"/>
      <c r="M77" s="386"/>
      <c r="N77" s="386"/>
      <c r="O77" s="386"/>
      <c r="P77" s="386"/>
      <c r="Q77" s="386"/>
      <c r="R77" s="386"/>
      <c r="S77" s="386"/>
      <c r="T77" s="386"/>
      <c r="U77" s="386"/>
      <c r="V77" s="386"/>
      <c r="W77" s="386"/>
      <c r="X77" s="386"/>
      <c r="Y77" s="386"/>
      <c r="Z77" s="386"/>
    </row>
    <row r="78" spans="1:26" ht="13" customHeight="1">
      <c r="A78" s="655" t="s">
        <v>38</v>
      </c>
      <c r="B78" s="656">
        <v>8</v>
      </c>
      <c r="C78" s="656" t="s">
        <v>351</v>
      </c>
      <c r="D78" s="656">
        <v>50</v>
      </c>
      <c r="E78" s="656" t="s">
        <v>351</v>
      </c>
      <c r="F78" s="386"/>
      <c r="G78" s="386"/>
      <c r="H78" s="386"/>
      <c r="I78" s="386"/>
      <c r="J78" s="386"/>
      <c r="K78" s="386"/>
      <c r="L78" s="386"/>
      <c r="M78" s="386"/>
      <c r="N78" s="386"/>
      <c r="O78" s="386"/>
      <c r="P78" s="386"/>
      <c r="Q78" s="386"/>
      <c r="R78" s="386"/>
      <c r="S78" s="386"/>
      <c r="T78" s="386"/>
      <c r="U78" s="386"/>
      <c r="V78" s="386"/>
      <c r="W78" s="386"/>
      <c r="X78" s="386"/>
      <c r="Y78" s="386"/>
      <c r="Z78" s="386"/>
    </row>
    <row r="79" spans="1:26" ht="9" customHeight="1">
      <c r="A79" s="429" t="s">
        <v>73</v>
      </c>
      <c r="B79" s="386"/>
      <c r="C79" s="386"/>
      <c r="D79" s="386"/>
      <c r="E79" s="386"/>
      <c r="F79" s="386"/>
      <c r="G79" s="386"/>
      <c r="H79" s="386"/>
      <c r="I79" s="386"/>
      <c r="J79" s="386"/>
      <c r="K79" s="386"/>
      <c r="L79" s="386"/>
      <c r="M79" s="386"/>
      <c r="N79" s="386"/>
      <c r="O79" s="386"/>
      <c r="P79" s="386"/>
      <c r="Q79" s="386"/>
      <c r="R79" s="386"/>
      <c r="S79" s="386"/>
      <c r="T79" s="386"/>
      <c r="U79" s="386"/>
      <c r="V79" s="386"/>
      <c r="W79" s="386"/>
      <c r="X79" s="386"/>
      <c r="Y79" s="386"/>
      <c r="Z79" s="386"/>
    </row>
    <row r="80" spans="1:26" ht="9" customHeight="1">
      <c r="A80" s="429" t="s">
        <v>55</v>
      </c>
      <c r="B80" s="386"/>
      <c r="C80" s="386"/>
      <c r="D80" s="386"/>
      <c r="E80" s="386"/>
      <c r="F80" s="386"/>
      <c r="G80" s="386"/>
      <c r="H80" s="386"/>
      <c r="I80" s="386"/>
      <c r="J80" s="386"/>
      <c r="K80" s="386"/>
      <c r="L80" s="386"/>
      <c r="M80" s="386"/>
      <c r="N80" s="386"/>
      <c r="O80" s="386"/>
      <c r="P80" s="386"/>
      <c r="Q80" s="386"/>
      <c r="R80" s="386"/>
      <c r="S80" s="386"/>
      <c r="T80" s="386"/>
      <c r="U80" s="386"/>
      <c r="V80" s="386"/>
      <c r="W80" s="386"/>
      <c r="X80" s="386"/>
      <c r="Y80" s="386"/>
      <c r="Z80" s="386"/>
    </row>
    <row r="81" spans="1:26" ht="9" customHeight="1">
      <c r="A81" s="430" t="s">
        <v>56</v>
      </c>
      <c r="B81" s="386"/>
      <c r="C81" s="386"/>
      <c r="D81" s="386"/>
      <c r="E81" s="386"/>
      <c r="F81" s="386"/>
      <c r="G81" s="386"/>
      <c r="H81" s="386"/>
      <c r="I81" s="386"/>
      <c r="J81" s="386"/>
      <c r="K81" s="386"/>
      <c r="L81" s="386"/>
      <c r="M81" s="386"/>
      <c r="N81" s="386"/>
      <c r="O81" s="386"/>
      <c r="P81" s="386"/>
      <c r="Q81" s="386"/>
      <c r="R81" s="386"/>
      <c r="S81" s="386"/>
      <c r="T81" s="386"/>
      <c r="U81" s="386"/>
      <c r="V81" s="386"/>
      <c r="W81" s="386"/>
      <c r="X81" s="386"/>
      <c r="Y81" s="386"/>
      <c r="Z81" s="386"/>
    </row>
    <row r="82" spans="1:26" ht="15.75" customHeight="1">
      <c r="A82" s="386"/>
      <c r="B82" s="386"/>
      <c r="C82" s="386"/>
      <c r="D82" s="386"/>
      <c r="E82" s="386"/>
      <c r="F82" s="386"/>
      <c r="G82" s="386"/>
      <c r="H82" s="386"/>
      <c r="I82" s="386"/>
      <c r="J82" s="386"/>
      <c r="K82" s="386"/>
      <c r="L82" s="386"/>
      <c r="M82" s="386"/>
      <c r="N82" s="386"/>
      <c r="O82" s="386"/>
      <c r="P82" s="386"/>
      <c r="Q82" s="386"/>
      <c r="R82" s="386"/>
      <c r="S82" s="386"/>
      <c r="T82" s="386"/>
      <c r="U82" s="386"/>
      <c r="V82" s="386"/>
      <c r="W82" s="386"/>
      <c r="X82" s="386"/>
      <c r="Y82" s="386"/>
      <c r="Z82" s="386"/>
    </row>
    <row r="83" spans="1:26" ht="15.75" customHeight="1">
      <c r="A83" s="386"/>
      <c r="B83" s="386"/>
      <c r="C83" s="386"/>
      <c r="D83" s="386"/>
      <c r="E83" s="386"/>
      <c r="F83" s="386"/>
      <c r="G83" s="386"/>
      <c r="H83" s="386"/>
      <c r="I83" s="386"/>
      <c r="J83" s="386"/>
      <c r="K83" s="386"/>
      <c r="L83" s="386"/>
      <c r="M83" s="386"/>
      <c r="N83" s="386"/>
      <c r="O83" s="386"/>
      <c r="P83" s="386"/>
      <c r="Q83" s="386"/>
      <c r="R83" s="386"/>
      <c r="S83" s="386"/>
      <c r="T83" s="386"/>
      <c r="U83" s="386"/>
      <c r="V83" s="386"/>
      <c r="W83" s="386"/>
      <c r="X83" s="386"/>
      <c r="Y83" s="386"/>
      <c r="Z83" s="386"/>
    </row>
    <row r="84" spans="1:26" ht="15.75" customHeight="1">
      <c r="A84" s="386"/>
      <c r="B84" s="386"/>
      <c r="C84" s="386"/>
      <c r="D84" s="386"/>
      <c r="E84" s="386"/>
      <c r="F84" s="386"/>
      <c r="G84" s="386"/>
      <c r="H84" s="386"/>
      <c r="I84" s="386"/>
      <c r="J84" s="386"/>
      <c r="K84" s="386"/>
      <c r="L84" s="386"/>
      <c r="M84" s="386"/>
      <c r="N84" s="386"/>
      <c r="O84" s="386"/>
      <c r="P84" s="386"/>
      <c r="Q84" s="386"/>
      <c r="R84" s="386"/>
      <c r="S84" s="386"/>
      <c r="T84" s="386"/>
      <c r="U84" s="386"/>
      <c r="V84" s="386"/>
      <c r="W84" s="386"/>
      <c r="X84" s="386"/>
      <c r="Y84" s="386"/>
      <c r="Z84" s="386"/>
    </row>
    <row r="85" spans="1:26" ht="15.75" customHeight="1">
      <c r="A85" s="386"/>
      <c r="B85" s="386"/>
      <c r="C85" s="386"/>
      <c r="D85" s="386"/>
      <c r="E85" s="386"/>
      <c r="F85" s="386"/>
      <c r="G85" s="386"/>
      <c r="H85" s="386"/>
      <c r="I85" s="386"/>
      <c r="J85" s="386"/>
      <c r="K85" s="386"/>
      <c r="L85" s="386"/>
      <c r="M85" s="386"/>
      <c r="N85" s="386"/>
      <c r="O85" s="386"/>
      <c r="P85" s="386"/>
      <c r="Q85" s="386"/>
      <c r="R85" s="386"/>
      <c r="S85" s="386"/>
      <c r="T85" s="386"/>
      <c r="U85" s="386"/>
      <c r="V85" s="386"/>
      <c r="W85" s="386"/>
      <c r="X85" s="386"/>
      <c r="Y85" s="386"/>
      <c r="Z85" s="386"/>
    </row>
    <row r="86" spans="1:26" ht="15.75" customHeight="1">
      <c r="A86" s="386"/>
      <c r="B86" s="386"/>
      <c r="C86" s="386"/>
      <c r="D86" s="386"/>
      <c r="E86" s="386"/>
      <c r="F86" s="386"/>
      <c r="G86" s="386"/>
      <c r="H86" s="386"/>
      <c r="I86" s="386"/>
      <c r="J86" s="386"/>
      <c r="K86" s="386"/>
      <c r="L86" s="386"/>
      <c r="M86" s="386"/>
      <c r="N86" s="386"/>
      <c r="O86" s="386"/>
      <c r="P86" s="386"/>
      <c r="Q86" s="386"/>
      <c r="R86" s="386"/>
      <c r="S86" s="386"/>
      <c r="T86" s="386"/>
      <c r="U86" s="386"/>
      <c r="V86" s="386"/>
      <c r="W86" s="386"/>
      <c r="X86" s="386"/>
      <c r="Y86" s="386"/>
      <c r="Z86" s="386"/>
    </row>
    <row r="87" spans="1:26" ht="15.75" customHeight="1">
      <c r="A87" s="386"/>
      <c r="B87" s="386"/>
      <c r="C87" s="386"/>
      <c r="D87" s="386"/>
      <c r="E87" s="386"/>
      <c r="F87" s="386"/>
      <c r="G87" s="386"/>
      <c r="H87" s="386"/>
      <c r="I87" s="386"/>
      <c r="J87" s="386"/>
      <c r="K87" s="386"/>
      <c r="L87" s="386"/>
      <c r="M87" s="386"/>
      <c r="N87" s="386"/>
      <c r="O87" s="386"/>
      <c r="P87" s="386"/>
      <c r="Q87" s="386"/>
      <c r="R87" s="386"/>
      <c r="S87" s="386"/>
      <c r="T87" s="386"/>
      <c r="U87" s="386"/>
      <c r="V87" s="386"/>
      <c r="W87" s="386"/>
      <c r="X87" s="386"/>
      <c r="Y87" s="386"/>
      <c r="Z87" s="386"/>
    </row>
    <row r="88" spans="1:26" ht="15.75" customHeight="1">
      <c r="A88" s="386"/>
      <c r="B88" s="386"/>
      <c r="C88" s="386"/>
      <c r="D88" s="386"/>
      <c r="E88" s="386"/>
      <c r="F88" s="386"/>
      <c r="G88" s="386"/>
      <c r="H88" s="386"/>
      <c r="I88" s="386"/>
      <c r="J88" s="386"/>
      <c r="K88" s="386"/>
      <c r="L88" s="386"/>
      <c r="M88" s="386"/>
      <c r="N88" s="386"/>
      <c r="O88" s="386"/>
      <c r="P88" s="386"/>
      <c r="Q88" s="386"/>
      <c r="R88" s="386"/>
      <c r="S88" s="386"/>
      <c r="T88" s="386"/>
      <c r="U88" s="386"/>
      <c r="V88" s="386"/>
      <c r="W88" s="386"/>
      <c r="X88" s="386"/>
      <c r="Y88" s="386"/>
      <c r="Z88" s="386"/>
    </row>
    <row r="89" spans="1:26" ht="15.75" customHeight="1">
      <c r="A89" s="386"/>
      <c r="B89" s="386"/>
      <c r="C89" s="386"/>
      <c r="D89" s="386"/>
      <c r="E89" s="386"/>
      <c r="F89" s="386"/>
      <c r="G89" s="386"/>
      <c r="H89" s="386"/>
      <c r="I89" s="386"/>
      <c r="J89" s="386"/>
      <c r="K89" s="386"/>
      <c r="L89" s="386"/>
      <c r="M89" s="386"/>
      <c r="N89" s="386"/>
      <c r="O89" s="386"/>
      <c r="P89" s="386"/>
      <c r="Q89" s="386"/>
      <c r="R89" s="386"/>
      <c r="S89" s="386"/>
      <c r="T89" s="386"/>
      <c r="U89" s="386"/>
      <c r="V89" s="386"/>
      <c r="W89" s="386"/>
      <c r="X89" s="386"/>
      <c r="Y89" s="386"/>
      <c r="Z89" s="386"/>
    </row>
    <row r="90" spans="1:26" ht="15.75" customHeight="1">
      <c r="A90" s="386"/>
      <c r="B90" s="386"/>
      <c r="C90" s="386"/>
      <c r="D90" s="386"/>
      <c r="E90" s="386"/>
      <c r="F90" s="386"/>
      <c r="G90" s="386"/>
      <c r="H90" s="386"/>
      <c r="I90" s="386"/>
      <c r="J90" s="386"/>
      <c r="K90" s="386"/>
      <c r="L90" s="386"/>
      <c r="M90" s="386"/>
      <c r="N90" s="386"/>
      <c r="O90" s="386"/>
      <c r="P90" s="386"/>
      <c r="Q90" s="386"/>
      <c r="R90" s="386"/>
      <c r="S90" s="386"/>
      <c r="T90" s="386"/>
      <c r="U90" s="386"/>
      <c r="V90" s="386"/>
      <c r="W90" s="386"/>
      <c r="X90" s="386"/>
      <c r="Y90" s="386"/>
      <c r="Z90" s="386"/>
    </row>
    <row r="91" spans="1:26" ht="15.75" customHeight="1">
      <c r="A91" s="386"/>
      <c r="B91" s="386"/>
      <c r="C91" s="386"/>
      <c r="D91" s="386"/>
      <c r="E91" s="386"/>
      <c r="F91" s="386"/>
      <c r="G91" s="386"/>
      <c r="H91" s="386"/>
      <c r="I91" s="386"/>
      <c r="J91" s="386"/>
      <c r="K91" s="386"/>
      <c r="L91" s="386"/>
      <c r="M91" s="386"/>
      <c r="N91" s="386"/>
      <c r="O91" s="386"/>
      <c r="P91" s="386"/>
      <c r="Q91" s="386"/>
      <c r="R91" s="386"/>
      <c r="S91" s="386"/>
      <c r="T91" s="386"/>
      <c r="U91" s="386"/>
      <c r="V91" s="386"/>
      <c r="W91" s="386"/>
      <c r="X91" s="386"/>
      <c r="Y91" s="386"/>
      <c r="Z91" s="386"/>
    </row>
    <row r="92" spans="1:26" ht="15.75" customHeight="1">
      <c r="A92" s="386"/>
      <c r="B92" s="386"/>
      <c r="C92" s="386"/>
      <c r="D92" s="386"/>
      <c r="E92" s="386"/>
      <c r="F92" s="386"/>
      <c r="G92" s="386"/>
      <c r="H92" s="386"/>
      <c r="I92" s="386"/>
      <c r="J92" s="386"/>
      <c r="K92" s="386"/>
      <c r="L92" s="386"/>
      <c r="M92" s="386"/>
      <c r="N92" s="386"/>
      <c r="O92" s="386"/>
      <c r="P92" s="386"/>
      <c r="Q92" s="386"/>
      <c r="R92" s="386"/>
      <c r="S92" s="386"/>
      <c r="T92" s="386"/>
      <c r="U92" s="386"/>
      <c r="V92" s="386"/>
      <c r="W92" s="386"/>
      <c r="X92" s="386"/>
      <c r="Y92" s="386"/>
      <c r="Z92" s="386"/>
    </row>
    <row r="93" spans="1:26" ht="15.75" customHeight="1">
      <c r="A93" s="386"/>
      <c r="B93" s="386"/>
      <c r="C93" s="386"/>
      <c r="D93" s="386"/>
      <c r="E93" s="386"/>
      <c r="F93" s="386"/>
      <c r="G93" s="386"/>
      <c r="H93" s="386"/>
      <c r="I93" s="386"/>
      <c r="J93" s="386"/>
      <c r="K93" s="386"/>
      <c r="L93" s="386"/>
      <c r="M93" s="386"/>
      <c r="N93" s="386"/>
      <c r="O93" s="386"/>
      <c r="P93" s="386"/>
      <c r="Q93" s="386"/>
      <c r="R93" s="386"/>
      <c r="S93" s="386"/>
      <c r="T93" s="386"/>
      <c r="U93" s="386"/>
      <c r="V93" s="386"/>
      <c r="W93" s="386"/>
      <c r="X93" s="386"/>
      <c r="Y93" s="386"/>
      <c r="Z93" s="386"/>
    </row>
    <row r="94" spans="1:26" ht="15.75" customHeight="1">
      <c r="A94" s="386"/>
      <c r="B94" s="386"/>
      <c r="C94" s="386"/>
      <c r="D94" s="386"/>
      <c r="E94" s="386"/>
      <c r="F94" s="386"/>
      <c r="G94" s="386"/>
      <c r="H94" s="386"/>
      <c r="I94" s="386"/>
      <c r="J94" s="386"/>
      <c r="K94" s="386"/>
      <c r="L94" s="386"/>
      <c r="M94" s="386"/>
      <c r="N94" s="386"/>
      <c r="O94" s="386"/>
      <c r="P94" s="386"/>
      <c r="Q94" s="386"/>
      <c r="R94" s="386"/>
      <c r="S94" s="386"/>
      <c r="T94" s="386"/>
      <c r="U94" s="386"/>
      <c r="V94" s="386"/>
      <c r="W94" s="386"/>
      <c r="X94" s="386"/>
      <c r="Y94" s="386"/>
      <c r="Z94" s="386"/>
    </row>
    <row r="95" spans="1:26" ht="15.75" customHeight="1">
      <c r="A95" s="386"/>
      <c r="B95" s="386"/>
      <c r="C95" s="386"/>
      <c r="D95" s="386"/>
      <c r="E95" s="386"/>
      <c r="F95" s="386"/>
      <c r="G95" s="386"/>
      <c r="H95" s="386"/>
      <c r="I95" s="386"/>
      <c r="J95" s="386"/>
      <c r="K95" s="386"/>
      <c r="L95" s="386"/>
      <c r="M95" s="386"/>
      <c r="N95" s="386"/>
      <c r="O95" s="386"/>
      <c r="P95" s="386"/>
      <c r="Q95" s="386"/>
      <c r="R95" s="386"/>
      <c r="S95" s="386"/>
      <c r="T95" s="386"/>
      <c r="U95" s="386"/>
      <c r="V95" s="386"/>
      <c r="W95" s="386"/>
      <c r="X95" s="386"/>
      <c r="Y95" s="386"/>
      <c r="Z95" s="386"/>
    </row>
    <row r="96" spans="1:26" ht="15.75" customHeight="1">
      <c r="A96" s="386"/>
      <c r="B96" s="386"/>
      <c r="C96" s="386"/>
      <c r="D96" s="386"/>
      <c r="E96" s="386"/>
      <c r="F96" s="386"/>
      <c r="G96" s="386"/>
      <c r="H96" s="386"/>
      <c r="I96" s="386"/>
      <c r="J96" s="386"/>
      <c r="K96" s="386"/>
      <c r="L96" s="386"/>
      <c r="M96" s="386"/>
      <c r="N96" s="386"/>
      <c r="O96" s="386"/>
      <c r="P96" s="386"/>
      <c r="Q96" s="386"/>
      <c r="R96" s="386"/>
      <c r="S96" s="386"/>
      <c r="T96" s="386"/>
      <c r="U96" s="386"/>
      <c r="V96" s="386"/>
      <c r="W96" s="386"/>
      <c r="X96" s="386"/>
      <c r="Y96" s="386"/>
      <c r="Z96" s="386"/>
    </row>
    <row r="97" spans="1:26" ht="15.75" customHeight="1">
      <c r="A97" s="386"/>
      <c r="B97" s="386"/>
      <c r="C97" s="386"/>
      <c r="D97" s="386"/>
      <c r="E97" s="386"/>
      <c r="F97" s="386"/>
      <c r="G97" s="386"/>
      <c r="H97" s="386"/>
      <c r="I97" s="386"/>
      <c r="J97" s="386"/>
      <c r="K97" s="386"/>
      <c r="L97" s="386"/>
      <c r="M97" s="386"/>
      <c r="N97" s="386"/>
      <c r="O97" s="386"/>
      <c r="P97" s="386"/>
      <c r="Q97" s="386"/>
      <c r="R97" s="386"/>
      <c r="S97" s="386"/>
      <c r="T97" s="386"/>
      <c r="U97" s="386"/>
      <c r="V97" s="386"/>
      <c r="W97" s="386"/>
      <c r="X97" s="386"/>
      <c r="Y97" s="386"/>
      <c r="Z97" s="386"/>
    </row>
    <row r="98" spans="1:26" ht="15.75" customHeight="1">
      <c r="A98" s="386"/>
      <c r="B98" s="386"/>
      <c r="C98" s="386"/>
      <c r="D98" s="386"/>
      <c r="E98" s="386"/>
      <c r="F98" s="386"/>
      <c r="G98" s="386"/>
      <c r="H98" s="386"/>
      <c r="I98" s="386"/>
      <c r="J98" s="386"/>
      <c r="K98" s="386"/>
      <c r="L98" s="386"/>
      <c r="M98" s="386"/>
      <c r="N98" s="386"/>
      <c r="O98" s="386"/>
      <c r="P98" s="386"/>
      <c r="Q98" s="386"/>
      <c r="R98" s="386"/>
      <c r="S98" s="386"/>
      <c r="T98" s="386"/>
      <c r="U98" s="386"/>
      <c r="V98" s="386"/>
      <c r="W98" s="386"/>
      <c r="X98" s="386"/>
      <c r="Y98" s="386"/>
      <c r="Z98" s="386"/>
    </row>
    <row r="99" spans="1:26" ht="15.75" customHeight="1">
      <c r="A99" s="386"/>
      <c r="B99" s="386"/>
      <c r="C99" s="386"/>
      <c r="D99" s="386"/>
      <c r="E99" s="386"/>
      <c r="F99" s="386"/>
      <c r="G99" s="386"/>
      <c r="H99" s="386"/>
      <c r="I99" s="386"/>
      <c r="J99" s="386"/>
      <c r="K99" s="386"/>
      <c r="L99" s="386"/>
      <c r="M99" s="386"/>
      <c r="N99" s="386"/>
      <c r="O99" s="386"/>
      <c r="P99" s="386"/>
      <c r="Q99" s="386"/>
      <c r="R99" s="386"/>
      <c r="S99" s="386"/>
      <c r="T99" s="386"/>
      <c r="U99" s="386"/>
      <c r="V99" s="386"/>
      <c r="W99" s="386"/>
      <c r="X99" s="386"/>
      <c r="Y99" s="386"/>
      <c r="Z99" s="386"/>
    </row>
    <row r="100" spans="1:26" ht="15.75" customHeight="1">
      <c r="A100" s="386"/>
      <c r="B100" s="386"/>
      <c r="C100" s="386"/>
      <c r="D100" s="386"/>
      <c r="E100" s="386"/>
      <c r="F100" s="386"/>
      <c r="G100" s="386"/>
      <c r="H100" s="386"/>
      <c r="I100" s="386"/>
      <c r="J100" s="386"/>
      <c r="K100" s="386"/>
      <c r="L100" s="386"/>
      <c r="M100" s="386"/>
      <c r="N100" s="386"/>
      <c r="O100" s="386"/>
      <c r="P100" s="386"/>
      <c r="Q100" s="386"/>
      <c r="R100" s="386"/>
      <c r="S100" s="386"/>
      <c r="T100" s="386"/>
      <c r="U100" s="386"/>
      <c r="V100" s="386"/>
      <c r="W100" s="386"/>
      <c r="X100" s="386"/>
      <c r="Y100" s="386"/>
      <c r="Z100" s="386"/>
    </row>
    <row r="101" spans="1:26" ht="15.75" customHeight="1">
      <c r="A101" s="386"/>
      <c r="B101" s="386"/>
      <c r="C101" s="386"/>
      <c r="D101" s="386"/>
      <c r="E101" s="386"/>
      <c r="F101" s="386"/>
      <c r="G101" s="386"/>
      <c r="H101" s="386"/>
      <c r="I101" s="386"/>
      <c r="J101" s="386"/>
      <c r="K101" s="386"/>
      <c r="L101" s="386"/>
      <c r="M101" s="386"/>
      <c r="N101" s="386"/>
      <c r="O101" s="386"/>
      <c r="P101" s="386"/>
      <c r="Q101" s="386"/>
      <c r="R101" s="386"/>
      <c r="S101" s="386"/>
      <c r="T101" s="386"/>
      <c r="U101" s="386"/>
      <c r="V101" s="386"/>
      <c r="W101" s="386"/>
      <c r="X101" s="386"/>
      <c r="Y101" s="386"/>
      <c r="Z101" s="386"/>
    </row>
    <row r="102" spans="1:26" ht="15.75" customHeight="1">
      <c r="A102" s="386"/>
      <c r="B102" s="386"/>
      <c r="C102" s="386"/>
      <c r="D102" s="386"/>
      <c r="E102" s="386"/>
      <c r="F102" s="386"/>
      <c r="G102" s="386"/>
      <c r="H102" s="386"/>
      <c r="I102" s="386"/>
      <c r="J102" s="386"/>
      <c r="K102" s="386"/>
      <c r="L102" s="386"/>
      <c r="M102" s="386"/>
      <c r="N102" s="386"/>
      <c r="O102" s="386"/>
      <c r="P102" s="386"/>
      <c r="Q102" s="386"/>
      <c r="R102" s="386"/>
      <c r="S102" s="386"/>
      <c r="T102" s="386"/>
      <c r="U102" s="386"/>
      <c r="V102" s="386"/>
      <c r="W102" s="386"/>
      <c r="X102" s="386"/>
      <c r="Y102" s="386"/>
      <c r="Z102" s="386"/>
    </row>
    <row r="103" spans="1:26" ht="15.75" customHeight="1">
      <c r="A103" s="386"/>
      <c r="B103" s="386"/>
      <c r="C103" s="386"/>
      <c r="D103" s="386"/>
      <c r="E103" s="386"/>
      <c r="F103" s="386"/>
      <c r="G103" s="386"/>
      <c r="H103" s="386"/>
      <c r="I103" s="386"/>
      <c r="J103" s="386"/>
      <c r="K103" s="386"/>
      <c r="L103" s="386"/>
      <c r="M103" s="386"/>
      <c r="N103" s="386"/>
      <c r="O103" s="386"/>
      <c r="P103" s="386"/>
      <c r="Q103" s="386"/>
      <c r="R103" s="386"/>
      <c r="S103" s="386"/>
      <c r="T103" s="386"/>
      <c r="U103" s="386"/>
      <c r="V103" s="386"/>
      <c r="W103" s="386"/>
      <c r="X103" s="386"/>
      <c r="Y103" s="386"/>
      <c r="Z103" s="386"/>
    </row>
    <row r="104" spans="1:26" ht="15.75" customHeight="1">
      <c r="A104" s="386"/>
      <c r="B104" s="386"/>
      <c r="C104" s="386"/>
      <c r="D104" s="386"/>
      <c r="E104" s="386"/>
      <c r="F104" s="386"/>
      <c r="G104" s="386"/>
      <c r="H104" s="386"/>
      <c r="I104" s="386"/>
      <c r="J104" s="386"/>
      <c r="K104" s="386"/>
      <c r="L104" s="386"/>
      <c r="M104" s="386"/>
      <c r="N104" s="386"/>
      <c r="O104" s="386"/>
      <c r="P104" s="386"/>
      <c r="Q104" s="386"/>
      <c r="R104" s="386"/>
      <c r="S104" s="386"/>
      <c r="T104" s="386"/>
      <c r="U104" s="386"/>
      <c r="V104" s="386"/>
      <c r="W104" s="386"/>
      <c r="X104" s="386"/>
      <c r="Y104" s="386"/>
      <c r="Z104" s="386"/>
    </row>
    <row r="105" spans="1:26" ht="15.75" customHeight="1">
      <c r="A105" s="386"/>
      <c r="B105" s="386"/>
      <c r="C105" s="386"/>
      <c r="D105" s="386"/>
      <c r="E105" s="386"/>
      <c r="F105" s="386"/>
      <c r="G105" s="386"/>
      <c r="H105" s="386"/>
      <c r="I105" s="386"/>
      <c r="J105" s="386"/>
      <c r="K105" s="386"/>
      <c r="L105" s="386"/>
      <c r="M105" s="386"/>
      <c r="N105" s="386"/>
      <c r="O105" s="386"/>
      <c r="P105" s="386"/>
      <c r="Q105" s="386"/>
      <c r="R105" s="386"/>
      <c r="S105" s="386"/>
      <c r="T105" s="386"/>
      <c r="U105" s="386"/>
      <c r="V105" s="386"/>
      <c r="W105" s="386"/>
      <c r="X105" s="386"/>
      <c r="Y105" s="386"/>
      <c r="Z105" s="386"/>
    </row>
    <row r="106" spans="1:26" ht="15.75" customHeight="1">
      <c r="A106" s="386"/>
      <c r="B106" s="386"/>
      <c r="C106" s="386"/>
      <c r="D106" s="386"/>
      <c r="E106" s="386"/>
      <c r="F106" s="386"/>
      <c r="G106" s="386"/>
      <c r="H106" s="386"/>
      <c r="I106" s="386"/>
      <c r="J106" s="386"/>
      <c r="K106" s="386"/>
      <c r="L106" s="386"/>
      <c r="M106" s="386"/>
      <c r="N106" s="386"/>
      <c r="O106" s="386"/>
      <c r="P106" s="386"/>
      <c r="Q106" s="386"/>
      <c r="R106" s="386"/>
      <c r="S106" s="386"/>
      <c r="T106" s="386"/>
      <c r="U106" s="386"/>
      <c r="V106" s="386"/>
      <c r="W106" s="386"/>
      <c r="X106" s="386"/>
      <c r="Y106" s="386"/>
      <c r="Z106" s="386"/>
    </row>
    <row r="107" spans="1:26" ht="15.75" customHeight="1">
      <c r="A107" s="386"/>
      <c r="B107" s="386"/>
      <c r="C107" s="386"/>
      <c r="D107" s="386"/>
      <c r="E107" s="386"/>
      <c r="F107" s="386"/>
      <c r="G107" s="386"/>
      <c r="H107" s="386"/>
      <c r="I107" s="386"/>
      <c r="J107" s="386"/>
      <c r="K107" s="386"/>
      <c r="L107" s="386"/>
      <c r="M107" s="386"/>
      <c r="N107" s="386"/>
      <c r="O107" s="386"/>
      <c r="P107" s="386"/>
      <c r="Q107" s="386"/>
      <c r="R107" s="386"/>
      <c r="S107" s="386"/>
      <c r="T107" s="386"/>
      <c r="U107" s="386"/>
      <c r="V107" s="386"/>
      <c r="W107" s="386"/>
      <c r="X107" s="386"/>
      <c r="Y107" s="386"/>
      <c r="Z107" s="386"/>
    </row>
    <row r="108" spans="1:26" ht="15.75" customHeight="1">
      <c r="A108" s="386"/>
      <c r="B108" s="386"/>
      <c r="C108" s="386"/>
      <c r="D108" s="386"/>
      <c r="E108" s="386"/>
      <c r="F108" s="386"/>
      <c r="G108" s="386"/>
      <c r="H108" s="386"/>
      <c r="I108" s="386"/>
      <c r="J108" s="386"/>
      <c r="K108" s="386"/>
      <c r="L108" s="386"/>
      <c r="M108" s="386"/>
      <c r="N108" s="386"/>
      <c r="O108" s="386"/>
      <c r="P108" s="386"/>
      <c r="Q108" s="386"/>
      <c r="R108" s="386"/>
      <c r="S108" s="386"/>
      <c r="T108" s="386"/>
      <c r="U108" s="386"/>
      <c r="V108" s="386"/>
      <c r="W108" s="386"/>
      <c r="X108" s="386"/>
      <c r="Y108" s="386"/>
      <c r="Z108" s="386"/>
    </row>
    <row r="109" spans="1:26" ht="15.75" customHeight="1">
      <c r="A109" s="386"/>
      <c r="B109" s="386"/>
      <c r="C109" s="386"/>
      <c r="D109" s="386"/>
      <c r="E109" s="386"/>
      <c r="F109" s="386"/>
      <c r="G109" s="386"/>
      <c r="H109" s="386"/>
      <c r="I109" s="386"/>
      <c r="J109" s="386"/>
      <c r="K109" s="386"/>
      <c r="L109" s="386"/>
      <c r="M109" s="386"/>
      <c r="N109" s="386"/>
      <c r="O109" s="386"/>
      <c r="P109" s="386"/>
      <c r="Q109" s="386"/>
      <c r="R109" s="386"/>
      <c r="S109" s="386"/>
      <c r="T109" s="386"/>
      <c r="U109" s="386"/>
      <c r="V109" s="386"/>
      <c r="W109" s="386"/>
      <c r="X109" s="386"/>
      <c r="Y109" s="386"/>
      <c r="Z109" s="386"/>
    </row>
    <row r="110" spans="1:26" ht="15.75" customHeight="1">
      <c r="A110" s="386"/>
      <c r="B110" s="386"/>
      <c r="C110" s="386"/>
      <c r="D110" s="386"/>
      <c r="E110" s="386"/>
      <c r="F110" s="386"/>
      <c r="G110" s="386"/>
      <c r="H110" s="386"/>
      <c r="I110" s="386"/>
      <c r="J110" s="386"/>
      <c r="K110" s="386"/>
      <c r="L110" s="386"/>
      <c r="M110" s="386"/>
      <c r="N110" s="386"/>
      <c r="O110" s="386"/>
      <c r="P110" s="386"/>
      <c r="Q110" s="386"/>
      <c r="R110" s="386"/>
      <c r="S110" s="386"/>
      <c r="T110" s="386"/>
      <c r="U110" s="386"/>
      <c r="V110" s="386"/>
      <c r="W110" s="386"/>
      <c r="X110" s="386"/>
      <c r="Y110" s="386"/>
      <c r="Z110" s="386"/>
    </row>
    <row r="111" spans="1:26" ht="15.75" customHeight="1">
      <c r="A111" s="386"/>
      <c r="B111" s="386"/>
      <c r="C111" s="386"/>
      <c r="D111" s="386"/>
      <c r="E111" s="386"/>
      <c r="F111" s="386"/>
      <c r="G111" s="386"/>
      <c r="H111" s="386"/>
      <c r="I111" s="386"/>
      <c r="J111" s="386"/>
      <c r="K111" s="386"/>
      <c r="L111" s="386"/>
      <c r="M111" s="386"/>
      <c r="N111" s="386"/>
      <c r="O111" s="386"/>
      <c r="P111" s="386"/>
      <c r="Q111" s="386"/>
      <c r="R111" s="386"/>
      <c r="S111" s="386"/>
      <c r="T111" s="386"/>
      <c r="U111" s="386"/>
      <c r="V111" s="386"/>
      <c r="W111" s="386"/>
      <c r="X111" s="386"/>
      <c r="Y111" s="386"/>
      <c r="Z111" s="386"/>
    </row>
    <row r="112" spans="1:26" ht="15.75" customHeight="1">
      <c r="A112" s="386"/>
      <c r="B112" s="386"/>
      <c r="C112" s="386"/>
      <c r="D112" s="386"/>
      <c r="E112" s="386"/>
      <c r="F112" s="386"/>
      <c r="G112" s="386"/>
      <c r="H112" s="386"/>
      <c r="I112" s="386"/>
      <c r="J112" s="386"/>
      <c r="K112" s="386"/>
      <c r="L112" s="386"/>
      <c r="M112" s="386"/>
      <c r="N112" s="386"/>
      <c r="O112" s="386"/>
      <c r="P112" s="386"/>
      <c r="Q112" s="386"/>
      <c r="R112" s="386"/>
      <c r="S112" s="386"/>
      <c r="T112" s="386"/>
      <c r="U112" s="386"/>
      <c r="V112" s="386"/>
      <c r="W112" s="386"/>
      <c r="X112" s="386"/>
      <c r="Y112" s="386"/>
      <c r="Z112" s="386"/>
    </row>
    <row r="113" spans="1:26" ht="15.75" customHeight="1">
      <c r="A113" s="386"/>
      <c r="B113" s="386"/>
      <c r="C113" s="386"/>
      <c r="D113" s="386"/>
      <c r="E113" s="386"/>
      <c r="F113" s="386"/>
      <c r="G113" s="386"/>
      <c r="H113" s="386"/>
      <c r="I113" s="386"/>
      <c r="J113" s="386"/>
      <c r="K113" s="386"/>
      <c r="L113" s="386"/>
      <c r="M113" s="386"/>
      <c r="N113" s="386"/>
      <c r="O113" s="386"/>
      <c r="P113" s="386"/>
      <c r="Q113" s="386"/>
      <c r="R113" s="386"/>
      <c r="S113" s="386"/>
      <c r="T113" s="386"/>
      <c r="U113" s="386"/>
      <c r="V113" s="386"/>
      <c r="W113" s="386"/>
      <c r="X113" s="386"/>
      <c r="Y113" s="386"/>
      <c r="Z113" s="386"/>
    </row>
    <row r="114" spans="1:26" ht="15.75" customHeight="1">
      <c r="A114" s="386"/>
      <c r="B114" s="386"/>
      <c r="C114" s="386"/>
      <c r="D114" s="386"/>
      <c r="E114" s="386"/>
      <c r="F114" s="386"/>
      <c r="G114" s="386"/>
      <c r="H114" s="386"/>
      <c r="I114" s="386"/>
      <c r="J114" s="386"/>
      <c r="K114" s="386"/>
      <c r="L114" s="386"/>
      <c r="M114" s="386"/>
      <c r="N114" s="386"/>
      <c r="O114" s="386"/>
      <c r="P114" s="386"/>
      <c r="Q114" s="386"/>
      <c r="R114" s="386"/>
      <c r="S114" s="386"/>
      <c r="T114" s="386"/>
      <c r="U114" s="386"/>
      <c r="V114" s="386"/>
      <c r="W114" s="386"/>
      <c r="X114" s="386"/>
      <c r="Y114" s="386"/>
      <c r="Z114" s="386"/>
    </row>
    <row r="115" spans="1:26" ht="15.75" customHeight="1">
      <c r="A115" s="386"/>
      <c r="B115" s="386"/>
      <c r="C115" s="386"/>
      <c r="D115" s="386"/>
      <c r="E115" s="386"/>
      <c r="F115" s="386"/>
      <c r="G115" s="386"/>
      <c r="H115" s="386"/>
      <c r="I115" s="386"/>
      <c r="J115" s="386"/>
      <c r="K115" s="386"/>
      <c r="L115" s="386"/>
      <c r="M115" s="386"/>
      <c r="N115" s="386"/>
      <c r="O115" s="386"/>
      <c r="P115" s="386"/>
      <c r="Q115" s="386"/>
      <c r="R115" s="386"/>
      <c r="S115" s="386"/>
      <c r="T115" s="386"/>
      <c r="U115" s="386"/>
      <c r="V115" s="386"/>
      <c r="W115" s="386"/>
      <c r="X115" s="386"/>
      <c r="Y115" s="386"/>
      <c r="Z115" s="386"/>
    </row>
    <row r="116" spans="1:26" ht="15.75" customHeight="1">
      <c r="A116" s="386"/>
      <c r="B116" s="386"/>
      <c r="C116" s="386"/>
      <c r="D116" s="386"/>
      <c r="E116" s="386"/>
      <c r="F116" s="386"/>
      <c r="G116" s="386"/>
      <c r="H116" s="386"/>
      <c r="I116" s="386"/>
      <c r="J116" s="386"/>
      <c r="K116" s="386"/>
      <c r="L116" s="386"/>
      <c r="M116" s="386"/>
      <c r="N116" s="386"/>
      <c r="O116" s="386"/>
      <c r="P116" s="386"/>
      <c r="Q116" s="386"/>
      <c r="R116" s="386"/>
      <c r="S116" s="386"/>
      <c r="T116" s="386"/>
      <c r="U116" s="386"/>
      <c r="V116" s="386"/>
      <c r="W116" s="386"/>
      <c r="X116" s="386"/>
      <c r="Y116" s="386"/>
      <c r="Z116" s="386"/>
    </row>
    <row r="117" spans="1:26" ht="15.75" customHeight="1">
      <c r="A117" s="386"/>
      <c r="B117" s="386"/>
      <c r="C117" s="386"/>
      <c r="D117" s="386"/>
      <c r="E117" s="386"/>
      <c r="F117" s="386"/>
      <c r="G117" s="386"/>
      <c r="H117" s="386"/>
      <c r="I117" s="386"/>
      <c r="J117" s="386"/>
      <c r="K117" s="386"/>
      <c r="L117" s="386"/>
      <c r="M117" s="386"/>
      <c r="N117" s="386"/>
      <c r="O117" s="386"/>
      <c r="P117" s="386"/>
      <c r="Q117" s="386"/>
      <c r="R117" s="386"/>
      <c r="S117" s="386"/>
      <c r="T117" s="386"/>
      <c r="U117" s="386"/>
      <c r="V117" s="386"/>
      <c r="W117" s="386"/>
      <c r="X117" s="386"/>
      <c r="Y117" s="386"/>
      <c r="Z117" s="386"/>
    </row>
    <row r="118" spans="1:26" ht="15.75" customHeight="1">
      <c r="A118" s="386"/>
      <c r="B118" s="386"/>
      <c r="C118" s="386"/>
      <c r="D118" s="386"/>
      <c r="E118" s="386"/>
      <c r="F118" s="386"/>
      <c r="G118" s="386"/>
      <c r="H118" s="386"/>
      <c r="I118" s="386"/>
      <c r="J118" s="386"/>
      <c r="K118" s="386"/>
      <c r="L118" s="386"/>
      <c r="M118" s="386"/>
      <c r="N118" s="386"/>
      <c r="O118" s="386"/>
      <c r="P118" s="386"/>
      <c r="Q118" s="386"/>
      <c r="R118" s="386"/>
      <c r="S118" s="386"/>
      <c r="T118" s="386"/>
      <c r="U118" s="386"/>
      <c r="V118" s="386"/>
      <c r="W118" s="386"/>
      <c r="X118" s="386"/>
      <c r="Y118" s="386"/>
      <c r="Z118" s="386"/>
    </row>
    <row r="119" spans="1:26" ht="15.75" customHeight="1">
      <c r="A119" s="386"/>
      <c r="B119" s="386"/>
      <c r="C119" s="386"/>
      <c r="D119" s="386"/>
      <c r="E119" s="386"/>
      <c r="F119" s="386"/>
      <c r="G119" s="386"/>
      <c r="H119" s="386"/>
      <c r="I119" s="386"/>
      <c r="J119" s="386"/>
      <c r="K119" s="386"/>
      <c r="L119" s="386"/>
      <c r="M119" s="386"/>
      <c r="N119" s="386"/>
      <c r="O119" s="386"/>
      <c r="P119" s="386"/>
      <c r="Q119" s="386"/>
      <c r="R119" s="386"/>
      <c r="S119" s="386"/>
      <c r="T119" s="386"/>
      <c r="U119" s="386"/>
      <c r="V119" s="386"/>
      <c r="W119" s="386"/>
      <c r="X119" s="386"/>
      <c r="Y119" s="386"/>
      <c r="Z119" s="386"/>
    </row>
    <row r="120" spans="1:26" ht="15.75" customHeight="1">
      <c r="A120" s="386"/>
      <c r="B120" s="386"/>
      <c r="C120" s="386"/>
      <c r="D120" s="386"/>
      <c r="E120" s="386"/>
      <c r="F120" s="386"/>
      <c r="G120" s="386"/>
      <c r="H120" s="386"/>
      <c r="I120" s="386"/>
      <c r="J120" s="386"/>
      <c r="K120" s="386"/>
      <c r="L120" s="386"/>
      <c r="M120" s="386"/>
      <c r="N120" s="386"/>
      <c r="O120" s="386"/>
      <c r="P120" s="386"/>
      <c r="Q120" s="386"/>
      <c r="R120" s="386"/>
      <c r="S120" s="386"/>
      <c r="T120" s="386"/>
      <c r="U120" s="386"/>
      <c r="V120" s="386"/>
      <c r="W120" s="386"/>
      <c r="X120" s="386"/>
      <c r="Y120" s="386"/>
      <c r="Z120" s="386"/>
    </row>
    <row r="121" spans="1:26" ht="15.75" customHeight="1">
      <c r="A121" s="386"/>
      <c r="B121" s="386"/>
      <c r="C121" s="386"/>
      <c r="D121" s="386"/>
      <c r="E121" s="386"/>
      <c r="F121" s="386"/>
      <c r="G121" s="386"/>
      <c r="H121" s="386"/>
      <c r="I121" s="386"/>
      <c r="J121" s="386"/>
      <c r="K121" s="386"/>
      <c r="L121" s="386"/>
      <c r="M121" s="386"/>
      <c r="N121" s="386"/>
      <c r="O121" s="386"/>
      <c r="P121" s="386"/>
      <c r="Q121" s="386"/>
      <c r="R121" s="386"/>
      <c r="S121" s="386"/>
      <c r="T121" s="386"/>
      <c r="U121" s="386"/>
      <c r="V121" s="386"/>
      <c r="W121" s="386"/>
      <c r="X121" s="386"/>
      <c r="Y121" s="386"/>
      <c r="Z121" s="386"/>
    </row>
    <row r="122" spans="1:26" ht="15.75" customHeight="1">
      <c r="A122" s="386"/>
      <c r="B122" s="386"/>
      <c r="C122" s="386"/>
      <c r="D122" s="386"/>
      <c r="E122" s="386"/>
      <c r="F122" s="386"/>
      <c r="G122" s="386"/>
      <c r="H122" s="386"/>
      <c r="I122" s="386"/>
      <c r="J122" s="386"/>
      <c r="K122" s="386"/>
      <c r="L122" s="386"/>
      <c r="M122" s="386"/>
      <c r="N122" s="386"/>
      <c r="O122" s="386"/>
      <c r="P122" s="386"/>
      <c r="Q122" s="386"/>
      <c r="R122" s="386"/>
      <c r="S122" s="386"/>
      <c r="T122" s="386"/>
      <c r="U122" s="386"/>
      <c r="V122" s="386"/>
      <c r="W122" s="386"/>
      <c r="X122" s="386"/>
      <c r="Y122" s="386"/>
      <c r="Z122" s="386"/>
    </row>
    <row r="123" spans="1:26" ht="15.75" customHeight="1">
      <c r="A123" s="386"/>
      <c r="B123" s="386"/>
      <c r="C123" s="386"/>
      <c r="D123" s="386"/>
      <c r="E123" s="386"/>
      <c r="F123" s="386"/>
      <c r="G123" s="386"/>
      <c r="H123" s="386"/>
      <c r="I123" s="386"/>
      <c r="J123" s="386"/>
      <c r="K123" s="386"/>
      <c r="L123" s="386"/>
      <c r="M123" s="386"/>
      <c r="N123" s="386"/>
      <c r="O123" s="386"/>
      <c r="P123" s="386"/>
      <c r="Q123" s="386"/>
      <c r="R123" s="386"/>
      <c r="S123" s="386"/>
      <c r="T123" s="386"/>
      <c r="U123" s="386"/>
      <c r="V123" s="386"/>
      <c r="W123" s="386"/>
      <c r="X123" s="386"/>
      <c r="Y123" s="386"/>
      <c r="Z123" s="386"/>
    </row>
    <row r="124" spans="1:26" ht="15.75" customHeight="1">
      <c r="A124" s="386"/>
      <c r="B124" s="386"/>
      <c r="C124" s="386"/>
      <c r="D124" s="386"/>
      <c r="E124" s="386"/>
      <c r="F124" s="386"/>
      <c r="G124" s="386"/>
      <c r="H124" s="386"/>
      <c r="I124" s="386"/>
      <c r="J124" s="386"/>
      <c r="K124" s="386"/>
      <c r="L124" s="386"/>
      <c r="M124" s="386"/>
      <c r="N124" s="386"/>
      <c r="O124" s="386"/>
      <c r="P124" s="386"/>
      <c r="Q124" s="386"/>
      <c r="R124" s="386"/>
      <c r="S124" s="386"/>
      <c r="T124" s="386"/>
      <c r="U124" s="386"/>
      <c r="V124" s="386"/>
      <c r="W124" s="386"/>
      <c r="X124" s="386"/>
      <c r="Y124" s="386"/>
      <c r="Z124" s="386"/>
    </row>
    <row r="125" spans="1:26" ht="15.75" customHeight="1">
      <c r="A125" s="386"/>
      <c r="B125" s="386"/>
      <c r="C125" s="386"/>
      <c r="D125" s="386"/>
      <c r="E125" s="386"/>
      <c r="F125" s="386"/>
      <c r="G125" s="386"/>
      <c r="H125" s="386"/>
      <c r="I125" s="386"/>
      <c r="J125" s="386"/>
      <c r="K125" s="386"/>
      <c r="L125" s="386"/>
      <c r="M125" s="386"/>
      <c r="N125" s="386"/>
      <c r="O125" s="386"/>
      <c r="P125" s="386"/>
      <c r="Q125" s="386"/>
      <c r="R125" s="386"/>
      <c r="S125" s="386"/>
      <c r="T125" s="386"/>
      <c r="U125" s="386"/>
      <c r="V125" s="386"/>
      <c r="W125" s="386"/>
      <c r="X125" s="386"/>
      <c r="Y125" s="386"/>
      <c r="Z125" s="386"/>
    </row>
    <row r="126" spans="1:26" ht="15.75" customHeight="1">
      <c r="A126" s="386"/>
      <c r="B126" s="386"/>
      <c r="C126" s="386"/>
      <c r="D126" s="386"/>
      <c r="E126" s="386"/>
      <c r="F126" s="386"/>
      <c r="G126" s="386"/>
      <c r="H126" s="386"/>
      <c r="I126" s="386"/>
      <c r="J126" s="386"/>
      <c r="K126" s="386"/>
      <c r="L126" s="386"/>
      <c r="M126" s="386"/>
      <c r="N126" s="386"/>
      <c r="O126" s="386"/>
      <c r="P126" s="386"/>
      <c r="Q126" s="386"/>
      <c r="R126" s="386"/>
      <c r="S126" s="386"/>
      <c r="T126" s="386"/>
      <c r="U126" s="386"/>
      <c r="V126" s="386"/>
      <c r="W126" s="386"/>
      <c r="X126" s="386"/>
      <c r="Y126" s="386"/>
      <c r="Z126" s="386"/>
    </row>
    <row r="127" spans="1:26" ht="15.75" customHeight="1">
      <c r="A127" s="386"/>
      <c r="B127" s="386"/>
      <c r="C127" s="386"/>
      <c r="D127" s="386"/>
      <c r="E127" s="386"/>
      <c r="F127" s="386"/>
      <c r="G127" s="386"/>
      <c r="H127" s="386"/>
      <c r="I127" s="386"/>
      <c r="J127" s="386"/>
      <c r="K127" s="386"/>
      <c r="L127" s="386"/>
      <c r="M127" s="386"/>
      <c r="N127" s="386"/>
      <c r="O127" s="386"/>
      <c r="P127" s="386"/>
      <c r="Q127" s="386"/>
      <c r="R127" s="386"/>
      <c r="S127" s="386"/>
      <c r="T127" s="386"/>
      <c r="U127" s="386"/>
      <c r="V127" s="386"/>
      <c r="W127" s="386"/>
      <c r="X127" s="386"/>
      <c r="Y127" s="386"/>
      <c r="Z127" s="386"/>
    </row>
    <row r="128" spans="1:26" ht="15.75" customHeight="1">
      <c r="A128" s="386"/>
      <c r="B128" s="386"/>
      <c r="C128" s="386"/>
      <c r="D128" s="386"/>
      <c r="E128" s="386"/>
      <c r="F128" s="386"/>
      <c r="G128" s="386"/>
      <c r="H128" s="386"/>
      <c r="I128" s="386"/>
      <c r="J128" s="386"/>
      <c r="K128" s="386"/>
      <c r="L128" s="386"/>
      <c r="M128" s="386"/>
      <c r="N128" s="386"/>
      <c r="O128" s="386"/>
      <c r="P128" s="386"/>
      <c r="Q128" s="386"/>
      <c r="R128" s="386"/>
      <c r="S128" s="386"/>
      <c r="T128" s="386"/>
      <c r="U128" s="386"/>
      <c r="V128" s="386"/>
      <c r="W128" s="386"/>
      <c r="X128" s="386"/>
      <c r="Y128" s="386"/>
      <c r="Z128" s="386"/>
    </row>
    <row r="129" spans="1:26" ht="15.75" customHeight="1">
      <c r="A129" s="386"/>
      <c r="B129" s="386"/>
      <c r="C129" s="386"/>
      <c r="D129" s="386"/>
      <c r="E129" s="386"/>
      <c r="F129" s="386"/>
      <c r="G129" s="386"/>
      <c r="H129" s="386"/>
      <c r="I129" s="386"/>
      <c r="J129" s="386"/>
      <c r="K129" s="386"/>
      <c r="L129" s="386"/>
      <c r="M129" s="386"/>
      <c r="N129" s="386"/>
      <c r="O129" s="386"/>
      <c r="P129" s="386"/>
      <c r="Q129" s="386"/>
      <c r="R129" s="386"/>
      <c r="S129" s="386"/>
      <c r="T129" s="386"/>
      <c r="U129" s="386"/>
      <c r="V129" s="386"/>
      <c r="W129" s="386"/>
      <c r="X129" s="386"/>
      <c r="Y129" s="386"/>
      <c r="Z129" s="386"/>
    </row>
    <row r="130" spans="1:26" ht="15.75" customHeight="1">
      <c r="A130" s="386"/>
      <c r="B130" s="386"/>
      <c r="C130" s="386"/>
      <c r="D130" s="386"/>
      <c r="E130" s="386"/>
      <c r="F130" s="386"/>
      <c r="G130" s="386"/>
      <c r="H130" s="386"/>
      <c r="I130" s="386"/>
      <c r="J130" s="386"/>
      <c r="K130" s="386"/>
      <c r="L130" s="386"/>
      <c r="M130" s="386"/>
      <c r="N130" s="386"/>
      <c r="O130" s="386"/>
      <c r="P130" s="386"/>
      <c r="Q130" s="386"/>
      <c r="R130" s="386"/>
      <c r="S130" s="386"/>
      <c r="T130" s="386"/>
      <c r="U130" s="386"/>
      <c r="V130" s="386"/>
      <c r="W130" s="386"/>
      <c r="X130" s="386"/>
      <c r="Y130" s="386"/>
      <c r="Z130" s="386"/>
    </row>
    <row r="131" spans="1:26" ht="15.75" customHeight="1">
      <c r="A131" s="386"/>
      <c r="B131" s="386"/>
      <c r="C131" s="386"/>
      <c r="D131" s="386"/>
      <c r="E131" s="386"/>
      <c r="F131" s="386"/>
      <c r="G131" s="386"/>
      <c r="H131" s="386"/>
      <c r="I131" s="386"/>
      <c r="J131" s="386"/>
      <c r="K131" s="386"/>
      <c r="L131" s="386"/>
      <c r="M131" s="386"/>
      <c r="N131" s="386"/>
      <c r="O131" s="386"/>
      <c r="P131" s="386"/>
      <c r="Q131" s="386"/>
      <c r="R131" s="386"/>
      <c r="S131" s="386"/>
      <c r="T131" s="386"/>
      <c r="U131" s="386"/>
      <c r="V131" s="386"/>
      <c r="W131" s="386"/>
      <c r="X131" s="386"/>
      <c r="Y131" s="386"/>
      <c r="Z131" s="386"/>
    </row>
    <row r="132" spans="1:26" ht="15.75" customHeight="1">
      <c r="A132" s="386"/>
      <c r="B132" s="386"/>
      <c r="C132" s="386"/>
      <c r="D132" s="386"/>
      <c r="E132" s="386"/>
      <c r="F132" s="386"/>
      <c r="G132" s="386"/>
      <c r="H132" s="386"/>
      <c r="I132" s="386"/>
      <c r="J132" s="386"/>
      <c r="K132" s="386"/>
      <c r="L132" s="386"/>
      <c r="M132" s="386"/>
      <c r="N132" s="386"/>
      <c r="O132" s="386"/>
      <c r="P132" s="386"/>
      <c r="Q132" s="386"/>
      <c r="R132" s="386"/>
      <c r="S132" s="386"/>
      <c r="T132" s="386"/>
      <c r="U132" s="386"/>
      <c r="V132" s="386"/>
      <c r="W132" s="386"/>
      <c r="X132" s="386"/>
      <c r="Y132" s="386"/>
      <c r="Z132" s="386"/>
    </row>
    <row r="133" spans="1:26" ht="15.75" customHeight="1">
      <c r="A133" s="386"/>
      <c r="B133" s="386"/>
      <c r="C133" s="386"/>
      <c r="D133" s="386"/>
      <c r="E133" s="386"/>
      <c r="F133" s="386"/>
      <c r="G133" s="386"/>
      <c r="H133" s="386"/>
      <c r="I133" s="386"/>
      <c r="J133" s="386"/>
      <c r="K133" s="386"/>
      <c r="L133" s="386"/>
      <c r="M133" s="386"/>
      <c r="N133" s="386"/>
      <c r="O133" s="386"/>
      <c r="P133" s="386"/>
      <c r="Q133" s="386"/>
      <c r="R133" s="386"/>
      <c r="S133" s="386"/>
      <c r="T133" s="386"/>
      <c r="U133" s="386"/>
      <c r="V133" s="386"/>
      <c r="W133" s="386"/>
      <c r="X133" s="386"/>
      <c r="Y133" s="386"/>
      <c r="Z133" s="386"/>
    </row>
    <row r="134" spans="1:26" ht="15.75" customHeight="1">
      <c r="A134" s="386"/>
      <c r="B134" s="386"/>
      <c r="C134" s="386"/>
      <c r="D134" s="386"/>
      <c r="E134" s="386"/>
      <c r="F134" s="386"/>
      <c r="G134" s="386"/>
      <c r="H134" s="386"/>
      <c r="I134" s="386"/>
      <c r="J134" s="386"/>
      <c r="K134" s="386"/>
      <c r="L134" s="386"/>
      <c r="M134" s="386"/>
      <c r="N134" s="386"/>
      <c r="O134" s="386"/>
      <c r="P134" s="386"/>
      <c r="Q134" s="386"/>
      <c r="R134" s="386"/>
      <c r="S134" s="386"/>
      <c r="T134" s="386"/>
      <c r="U134" s="386"/>
      <c r="V134" s="386"/>
      <c r="W134" s="386"/>
      <c r="X134" s="386"/>
      <c r="Y134" s="386"/>
      <c r="Z134" s="386"/>
    </row>
    <row r="135" spans="1:26" ht="15.75" customHeight="1">
      <c r="A135" s="386"/>
      <c r="B135" s="386"/>
      <c r="C135" s="386"/>
      <c r="D135" s="386"/>
      <c r="E135" s="386"/>
      <c r="F135" s="386"/>
      <c r="G135" s="386"/>
      <c r="H135" s="386"/>
      <c r="I135" s="386"/>
      <c r="J135" s="386"/>
      <c r="K135" s="386"/>
      <c r="L135" s="386"/>
      <c r="M135" s="386"/>
      <c r="N135" s="386"/>
      <c r="O135" s="386"/>
      <c r="P135" s="386"/>
      <c r="Q135" s="386"/>
      <c r="R135" s="386"/>
      <c r="S135" s="386"/>
      <c r="T135" s="386"/>
      <c r="U135" s="386"/>
      <c r="V135" s="386"/>
      <c r="W135" s="386"/>
      <c r="X135" s="386"/>
      <c r="Y135" s="386"/>
      <c r="Z135" s="386"/>
    </row>
    <row r="136" spans="1:26" ht="15.75" customHeight="1">
      <c r="A136" s="386"/>
      <c r="B136" s="386"/>
      <c r="C136" s="386"/>
      <c r="D136" s="386"/>
      <c r="E136" s="386"/>
      <c r="F136" s="386"/>
      <c r="G136" s="386"/>
      <c r="H136" s="386"/>
      <c r="I136" s="386"/>
      <c r="J136" s="386"/>
      <c r="K136" s="386"/>
      <c r="L136" s="386"/>
      <c r="M136" s="386"/>
      <c r="N136" s="386"/>
      <c r="O136" s="386"/>
      <c r="P136" s="386"/>
      <c r="Q136" s="386"/>
      <c r="R136" s="386"/>
      <c r="S136" s="386"/>
      <c r="T136" s="386"/>
      <c r="U136" s="386"/>
      <c r="V136" s="386"/>
      <c r="W136" s="386"/>
      <c r="X136" s="386"/>
      <c r="Y136" s="386"/>
      <c r="Z136" s="386"/>
    </row>
    <row r="137" spans="1:26" ht="15.75" customHeight="1">
      <c r="A137" s="386"/>
      <c r="B137" s="386"/>
      <c r="C137" s="386"/>
      <c r="D137" s="386"/>
      <c r="E137" s="386"/>
      <c r="F137" s="386"/>
      <c r="G137" s="386"/>
      <c r="H137" s="386"/>
      <c r="I137" s="386"/>
      <c r="J137" s="386"/>
      <c r="K137" s="386"/>
      <c r="L137" s="386"/>
      <c r="M137" s="386"/>
      <c r="N137" s="386"/>
      <c r="O137" s="386"/>
      <c r="P137" s="386"/>
      <c r="Q137" s="386"/>
      <c r="R137" s="386"/>
      <c r="S137" s="386"/>
      <c r="T137" s="386"/>
      <c r="U137" s="386"/>
      <c r="V137" s="386"/>
      <c r="W137" s="386"/>
      <c r="X137" s="386"/>
      <c r="Y137" s="386"/>
      <c r="Z137" s="386"/>
    </row>
    <row r="138" spans="1:26" ht="15.75" customHeight="1">
      <c r="A138" s="386"/>
      <c r="B138" s="386"/>
      <c r="C138" s="386"/>
      <c r="D138" s="386"/>
      <c r="E138" s="386"/>
      <c r="F138" s="386"/>
      <c r="G138" s="386"/>
      <c r="H138" s="386"/>
      <c r="I138" s="386"/>
      <c r="J138" s="386"/>
      <c r="K138" s="386"/>
      <c r="L138" s="386"/>
      <c r="M138" s="386"/>
      <c r="N138" s="386"/>
      <c r="O138" s="386"/>
      <c r="P138" s="386"/>
      <c r="Q138" s="386"/>
      <c r="R138" s="386"/>
      <c r="S138" s="386"/>
      <c r="T138" s="386"/>
      <c r="U138" s="386"/>
      <c r="V138" s="386"/>
      <c r="W138" s="386"/>
      <c r="X138" s="386"/>
      <c r="Y138" s="386"/>
      <c r="Z138" s="386"/>
    </row>
    <row r="139" spans="1:26" ht="15.75" customHeight="1">
      <c r="A139" s="386"/>
      <c r="B139" s="386"/>
      <c r="C139" s="386"/>
      <c r="D139" s="386"/>
      <c r="E139" s="386"/>
      <c r="F139" s="386"/>
      <c r="G139" s="386"/>
      <c r="H139" s="386"/>
      <c r="I139" s="386"/>
      <c r="J139" s="386"/>
      <c r="K139" s="386"/>
      <c r="L139" s="386"/>
      <c r="M139" s="386"/>
      <c r="N139" s="386"/>
      <c r="O139" s="386"/>
      <c r="P139" s="386"/>
      <c r="Q139" s="386"/>
      <c r="R139" s="386"/>
      <c r="S139" s="386"/>
      <c r="T139" s="386"/>
      <c r="U139" s="386"/>
      <c r="V139" s="386"/>
      <c r="W139" s="386"/>
      <c r="X139" s="386"/>
      <c r="Y139" s="386"/>
      <c r="Z139" s="386"/>
    </row>
    <row r="140" spans="1:26" ht="15.75" customHeight="1">
      <c r="A140" s="386"/>
      <c r="B140" s="386"/>
      <c r="C140" s="386"/>
      <c r="D140" s="386"/>
      <c r="E140" s="386"/>
      <c r="F140" s="386"/>
      <c r="G140" s="386"/>
      <c r="H140" s="386"/>
      <c r="I140" s="386"/>
      <c r="J140" s="386"/>
      <c r="K140" s="386"/>
      <c r="L140" s="386"/>
      <c r="M140" s="386"/>
      <c r="N140" s="386"/>
      <c r="O140" s="386"/>
      <c r="P140" s="386"/>
      <c r="Q140" s="386"/>
      <c r="R140" s="386"/>
      <c r="S140" s="386"/>
      <c r="T140" s="386"/>
      <c r="U140" s="386"/>
      <c r="V140" s="386"/>
      <c r="W140" s="386"/>
      <c r="X140" s="386"/>
      <c r="Y140" s="386"/>
      <c r="Z140" s="386"/>
    </row>
    <row r="141" spans="1:26" ht="15.75" customHeight="1">
      <c r="A141" s="386"/>
      <c r="B141" s="386"/>
      <c r="C141" s="386"/>
      <c r="D141" s="386"/>
      <c r="E141" s="386"/>
      <c r="F141" s="386"/>
      <c r="G141" s="386"/>
      <c r="H141" s="386"/>
      <c r="I141" s="386"/>
      <c r="J141" s="386"/>
      <c r="K141" s="386"/>
      <c r="L141" s="386"/>
      <c r="M141" s="386"/>
      <c r="N141" s="386"/>
      <c r="O141" s="386"/>
      <c r="P141" s="386"/>
      <c r="Q141" s="386"/>
      <c r="R141" s="386"/>
      <c r="S141" s="386"/>
      <c r="T141" s="386"/>
      <c r="U141" s="386"/>
      <c r="V141" s="386"/>
      <c r="W141" s="386"/>
      <c r="X141" s="386"/>
      <c r="Y141" s="386"/>
      <c r="Z141" s="386"/>
    </row>
    <row r="142" spans="1:26" ht="15.75" customHeight="1">
      <c r="A142" s="386"/>
      <c r="B142" s="386"/>
      <c r="C142" s="386"/>
      <c r="D142" s="386"/>
      <c r="E142" s="386"/>
      <c r="F142" s="386"/>
      <c r="G142" s="386"/>
      <c r="H142" s="386"/>
      <c r="I142" s="386"/>
      <c r="J142" s="386"/>
      <c r="K142" s="386"/>
      <c r="L142" s="386"/>
      <c r="M142" s="386"/>
      <c r="N142" s="386"/>
      <c r="O142" s="386"/>
      <c r="P142" s="386"/>
      <c r="Q142" s="386"/>
      <c r="R142" s="386"/>
      <c r="S142" s="386"/>
      <c r="T142" s="386"/>
      <c r="U142" s="386"/>
      <c r="V142" s="386"/>
      <c r="W142" s="386"/>
      <c r="X142" s="386"/>
      <c r="Y142" s="386"/>
      <c r="Z142" s="386"/>
    </row>
    <row r="143" spans="1:26" ht="15.75" customHeight="1">
      <c r="A143" s="386"/>
      <c r="B143" s="386"/>
      <c r="C143" s="386"/>
      <c r="D143" s="386"/>
      <c r="E143" s="386"/>
      <c r="F143" s="386"/>
      <c r="G143" s="386"/>
      <c r="H143" s="386"/>
      <c r="I143" s="386"/>
      <c r="J143" s="386"/>
      <c r="K143" s="386"/>
      <c r="L143" s="386"/>
      <c r="M143" s="386"/>
      <c r="N143" s="386"/>
      <c r="O143" s="386"/>
      <c r="P143" s="386"/>
      <c r="Q143" s="386"/>
      <c r="R143" s="386"/>
      <c r="S143" s="386"/>
      <c r="T143" s="386"/>
      <c r="U143" s="386"/>
      <c r="V143" s="386"/>
      <c r="W143" s="386"/>
      <c r="X143" s="386"/>
      <c r="Y143" s="386"/>
      <c r="Z143" s="386"/>
    </row>
    <row r="144" spans="1:26" ht="15.75" customHeight="1">
      <c r="A144" s="386"/>
      <c r="B144" s="386"/>
      <c r="C144" s="386"/>
      <c r="D144" s="386"/>
      <c r="E144" s="386"/>
      <c r="F144" s="386"/>
      <c r="G144" s="386"/>
      <c r="H144" s="386"/>
      <c r="I144" s="386"/>
      <c r="J144" s="386"/>
      <c r="K144" s="386"/>
      <c r="L144" s="386"/>
      <c r="M144" s="386"/>
      <c r="N144" s="386"/>
      <c r="O144" s="386"/>
      <c r="P144" s="386"/>
      <c r="Q144" s="386"/>
      <c r="R144" s="386"/>
      <c r="S144" s="386"/>
      <c r="T144" s="386"/>
      <c r="U144" s="386"/>
      <c r="V144" s="386"/>
      <c r="W144" s="386"/>
      <c r="X144" s="386"/>
      <c r="Y144" s="386"/>
      <c r="Z144" s="386"/>
    </row>
    <row r="145" spans="1:26" ht="15.75" customHeight="1">
      <c r="A145" s="386"/>
      <c r="B145" s="386"/>
      <c r="C145" s="386"/>
      <c r="D145" s="386"/>
      <c r="E145" s="386"/>
      <c r="F145" s="386"/>
      <c r="G145" s="386"/>
      <c r="H145" s="386"/>
      <c r="I145" s="386"/>
      <c r="J145" s="386"/>
      <c r="K145" s="386"/>
      <c r="L145" s="386"/>
      <c r="M145" s="386"/>
      <c r="N145" s="386"/>
      <c r="O145" s="386"/>
      <c r="P145" s="386"/>
      <c r="Q145" s="386"/>
      <c r="R145" s="386"/>
      <c r="S145" s="386"/>
      <c r="T145" s="386"/>
      <c r="U145" s="386"/>
      <c r="V145" s="386"/>
      <c r="W145" s="386"/>
      <c r="X145" s="386"/>
      <c r="Y145" s="386"/>
      <c r="Z145" s="386"/>
    </row>
    <row r="146" spans="1:26" ht="15.75" customHeight="1">
      <c r="A146" s="386"/>
      <c r="B146" s="386"/>
      <c r="C146" s="386"/>
      <c r="D146" s="386"/>
      <c r="E146" s="386"/>
      <c r="F146" s="386"/>
      <c r="G146" s="386"/>
      <c r="H146" s="386"/>
      <c r="I146" s="386"/>
      <c r="J146" s="386"/>
      <c r="K146" s="386"/>
      <c r="L146" s="386"/>
      <c r="M146" s="386"/>
      <c r="N146" s="386"/>
      <c r="O146" s="386"/>
      <c r="P146" s="386"/>
      <c r="Q146" s="386"/>
      <c r="R146" s="386"/>
      <c r="S146" s="386"/>
      <c r="T146" s="386"/>
      <c r="U146" s="386"/>
      <c r="V146" s="386"/>
      <c r="W146" s="386"/>
      <c r="X146" s="386"/>
      <c r="Y146" s="386"/>
      <c r="Z146" s="386"/>
    </row>
    <row r="147" spans="1:26" ht="15.75" customHeight="1">
      <c r="A147" s="386"/>
      <c r="B147" s="386"/>
      <c r="C147" s="386"/>
      <c r="D147" s="386"/>
      <c r="E147" s="386"/>
      <c r="F147" s="386"/>
      <c r="G147" s="386"/>
      <c r="H147" s="386"/>
      <c r="I147" s="386"/>
      <c r="J147" s="386"/>
      <c r="K147" s="386"/>
      <c r="L147" s="386"/>
      <c r="M147" s="386"/>
      <c r="N147" s="386"/>
      <c r="O147" s="386"/>
      <c r="P147" s="386"/>
      <c r="Q147" s="386"/>
      <c r="R147" s="386"/>
      <c r="S147" s="386"/>
      <c r="T147" s="386"/>
      <c r="U147" s="386"/>
      <c r="V147" s="386"/>
      <c r="W147" s="386"/>
      <c r="X147" s="386"/>
      <c r="Y147" s="386"/>
      <c r="Z147" s="386"/>
    </row>
    <row r="148" spans="1:26" ht="15.75" customHeight="1">
      <c r="A148" s="386"/>
      <c r="B148" s="386"/>
      <c r="C148" s="386"/>
      <c r="D148" s="386"/>
      <c r="E148" s="386"/>
      <c r="F148" s="386"/>
      <c r="G148" s="386"/>
      <c r="H148" s="386"/>
      <c r="I148" s="386"/>
      <c r="J148" s="386"/>
      <c r="K148" s="386"/>
      <c r="L148" s="386"/>
      <c r="M148" s="386"/>
      <c r="N148" s="386"/>
      <c r="O148" s="386"/>
      <c r="P148" s="386"/>
      <c r="Q148" s="386"/>
      <c r="R148" s="386"/>
      <c r="S148" s="386"/>
      <c r="T148" s="386"/>
      <c r="U148" s="386"/>
      <c r="V148" s="386"/>
      <c r="W148" s="386"/>
      <c r="X148" s="386"/>
      <c r="Y148" s="386"/>
      <c r="Z148" s="386"/>
    </row>
    <row r="149" spans="1:26" ht="15.75" customHeight="1">
      <c r="A149" s="386"/>
      <c r="B149" s="386"/>
      <c r="C149" s="386"/>
      <c r="D149" s="386"/>
      <c r="E149" s="386"/>
      <c r="F149" s="386"/>
      <c r="G149" s="386"/>
      <c r="H149" s="386"/>
      <c r="I149" s="386"/>
      <c r="J149" s="386"/>
      <c r="K149" s="386"/>
      <c r="L149" s="386"/>
      <c r="M149" s="386"/>
      <c r="N149" s="386"/>
      <c r="O149" s="386"/>
      <c r="P149" s="386"/>
      <c r="Q149" s="386"/>
      <c r="R149" s="386"/>
      <c r="S149" s="386"/>
      <c r="T149" s="386"/>
      <c r="U149" s="386"/>
      <c r="V149" s="386"/>
      <c r="W149" s="386"/>
      <c r="X149" s="386"/>
      <c r="Y149" s="386"/>
      <c r="Z149" s="386"/>
    </row>
    <row r="150" spans="1:26" ht="15.75" customHeight="1">
      <c r="A150" s="386"/>
      <c r="B150" s="386"/>
      <c r="C150" s="386"/>
      <c r="D150" s="386"/>
      <c r="E150" s="386"/>
      <c r="F150" s="386"/>
      <c r="G150" s="386"/>
      <c r="H150" s="386"/>
      <c r="I150" s="386"/>
      <c r="J150" s="386"/>
      <c r="K150" s="386"/>
      <c r="L150" s="386"/>
      <c r="M150" s="386"/>
      <c r="N150" s="386"/>
      <c r="O150" s="386"/>
      <c r="P150" s="386"/>
      <c r="Q150" s="386"/>
      <c r="R150" s="386"/>
      <c r="S150" s="386"/>
      <c r="T150" s="386"/>
      <c r="U150" s="386"/>
      <c r="V150" s="386"/>
      <c r="W150" s="386"/>
      <c r="X150" s="386"/>
      <c r="Y150" s="386"/>
      <c r="Z150" s="386"/>
    </row>
    <row r="151" spans="1:26" ht="15.75" customHeight="1">
      <c r="A151" s="386"/>
      <c r="B151" s="386"/>
      <c r="C151" s="386"/>
      <c r="D151" s="386"/>
      <c r="E151" s="386"/>
      <c r="F151" s="386"/>
      <c r="G151" s="386"/>
      <c r="H151" s="386"/>
      <c r="I151" s="386"/>
      <c r="J151" s="386"/>
      <c r="K151" s="386"/>
      <c r="L151" s="386"/>
      <c r="M151" s="386"/>
      <c r="N151" s="386"/>
      <c r="O151" s="386"/>
      <c r="P151" s="386"/>
      <c r="Q151" s="386"/>
      <c r="R151" s="386"/>
      <c r="S151" s="386"/>
      <c r="T151" s="386"/>
      <c r="U151" s="386"/>
      <c r="V151" s="386"/>
      <c r="W151" s="386"/>
      <c r="X151" s="386"/>
      <c r="Y151" s="386"/>
      <c r="Z151" s="386"/>
    </row>
    <row r="152" spans="1:26" ht="15.75" customHeight="1">
      <c r="A152" s="386"/>
      <c r="B152" s="386"/>
      <c r="C152" s="386"/>
      <c r="D152" s="386"/>
      <c r="E152" s="386"/>
      <c r="F152" s="386"/>
      <c r="G152" s="386"/>
      <c r="H152" s="386"/>
      <c r="I152" s="386"/>
      <c r="J152" s="386"/>
      <c r="K152" s="386"/>
      <c r="L152" s="386"/>
      <c r="M152" s="386"/>
      <c r="N152" s="386"/>
      <c r="O152" s="386"/>
      <c r="P152" s="386"/>
      <c r="Q152" s="386"/>
      <c r="R152" s="386"/>
      <c r="S152" s="386"/>
      <c r="T152" s="386"/>
      <c r="U152" s="386"/>
      <c r="V152" s="386"/>
      <c r="W152" s="386"/>
      <c r="X152" s="386"/>
      <c r="Y152" s="386"/>
      <c r="Z152" s="386"/>
    </row>
    <row r="153" spans="1:26" ht="15.75" customHeight="1">
      <c r="A153" s="386"/>
      <c r="B153" s="386"/>
      <c r="C153" s="386"/>
      <c r="D153" s="386"/>
      <c r="E153" s="386"/>
      <c r="F153" s="386"/>
      <c r="G153" s="386"/>
      <c r="H153" s="386"/>
      <c r="I153" s="386"/>
      <c r="J153" s="386"/>
      <c r="K153" s="386"/>
      <c r="L153" s="386"/>
      <c r="M153" s="386"/>
      <c r="N153" s="386"/>
      <c r="O153" s="386"/>
      <c r="P153" s="386"/>
      <c r="Q153" s="386"/>
      <c r="R153" s="386"/>
      <c r="S153" s="386"/>
      <c r="T153" s="386"/>
      <c r="U153" s="386"/>
      <c r="V153" s="386"/>
      <c r="W153" s="386"/>
      <c r="X153" s="386"/>
      <c r="Y153" s="386"/>
      <c r="Z153" s="386"/>
    </row>
    <row r="154" spans="1:26" ht="15.75" customHeight="1">
      <c r="A154" s="386"/>
      <c r="B154" s="386"/>
      <c r="C154" s="386"/>
      <c r="D154" s="386"/>
      <c r="E154" s="386"/>
      <c r="F154" s="386"/>
      <c r="G154" s="386"/>
      <c r="H154" s="386"/>
      <c r="I154" s="386"/>
      <c r="J154" s="386"/>
      <c r="K154" s="386"/>
      <c r="L154" s="386"/>
      <c r="M154" s="386"/>
      <c r="N154" s="386"/>
      <c r="O154" s="386"/>
      <c r="P154" s="386"/>
      <c r="Q154" s="386"/>
      <c r="R154" s="386"/>
      <c r="S154" s="386"/>
      <c r="T154" s="386"/>
      <c r="U154" s="386"/>
      <c r="V154" s="386"/>
      <c r="W154" s="386"/>
      <c r="X154" s="386"/>
      <c r="Y154" s="386"/>
      <c r="Z154" s="386"/>
    </row>
    <row r="155" spans="1:26" ht="15.75" customHeight="1">
      <c r="A155" s="386"/>
      <c r="B155" s="386"/>
      <c r="C155" s="386"/>
      <c r="D155" s="386"/>
      <c r="E155" s="386"/>
      <c r="F155" s="386"/>
      <c r="G155" s="386"/>
      <c r="H155" s="386"/>
      <c r="I155" s="386"/>
      <c r="J155" s="386"/>
      <c r="K155" s="386"/>
      <c r="L155" s="386"/>
      <c r="M155" s="386"/>
      <c r="N155" s="386"/>
      <c r="O155" s="386"/>
      <c r="P155" s="386"/>
      <c r="Q155" s="386"/>
      <c r="R155" s="386"/>
      <c r="S155" s="386"/>
      <c r="T155" s="386"/>
      <c r="U155" s="386"/>
      <c r="V155" s="386"/>
      <c r="W155" s="386"/>
      <c r="X155" s="386"/>
      <c r="Y155" s="386"/>
      <c r="Z155" s="386"/>
    </row>
    <row r="156" spans="1:26" ht="15.75" customHeight="1">
      <c r="A156" s="386"/>
      <c r="B156" s="386"/>
      <c r="C156" s="386"/>
      <c r="D156" s="386"/>
      <c r="E156" s="386"/>
      <c r="F156" s="386"/>
      <c r="G156" s="386"/>
      <c r="H156" s="386"/>
      <c r="I156" s="386"/>
      <c r="J156" s="386"/>
      <c r="K156" s="386"/>
      <c r="L156" s="386"/>
      <c r="M156" s="386"/>
      <c r="N156" s="386"/>
      <c r="O156" s="386"/>
      <c r="P156" s="386"/>
      <c r="Q156" s="386"/>
      <c r="R156" s="386"/>
      <c r="S156" s="386"/>
      <c r="T156" s="386"/>
      <c r="U156" s="386"/>
      <c r="V156" s="386"/>
      <c r="W156" s="386"/>
      <c r="X156" s="386"/>
      <c r="Y156" s="386"/>
      <c r="Z156" s="386"/>
    </row>
    <row r="157" spans="1:26" ht="15.75" customHeight="1">
      <c r="A157" s="386"/>
      <c r="B157" s="386"/>
      <c r="C157" s="386"/>
      <c r="D157" s="386"/>
      <c r="E157" s="386"/>
      <c r="F157" s="386"/>
      <c r="G157" s="386"/>
      <c r="H157" s="386"/>
      <c r="I157" s="386"/>
      <c r="J157" s="386"/>
      <c r="K157" s="386"/>
      <c r="L157" s="386"/>
      <c r="M157" s="386"/>
      <c r="N157" s="386"/>
      <c r="O157" s="386"/>
      <c r="P157" s="386"/>
      <c r="Q157" s="386"/>
      <c r="R157" s="386"/>
      <c r="S157" s="386"/>
      <c r="T157" s="386"/>
      <c r="U157" s="386"/>
      <c r="V157" s="386"/>
      <c r="W157" s="386"/>
      <c r="X157" s="386"/>
      <c r="Y157" s="386"/>
      <c r="Z157" s="386"/>
    </row>
    <row r="158" spans="1:26" ht="15.75" customHeight="1">
      <c r="A158" s="386"/>
      <c r="B158" s="386"/>
      <c r="C158" s="386"/>
      <c r="D158" s="386"/>
      <c r="E158" s="386"/>
      <c r="F158" s="386"/>
      <c r="G158" s="386"/>
      <c r="H158" s="386"/>
      <c r="I158" s="386"/>
      <c r="J158" s="386"/>
      <c r="K158" s="386"/>
      <c r="L158" s="386"/>
      <c r="M158" s="386"/>
      <c r="N158" s="386"/>
      <c r="O158" s="386"/>
      <c r="P158" s="386"/>
      <c r="Q158" s="386"/>
      <c r="R158" s="386"/>
      <c r="S158" s="386"/>
      <c r="T158" s="386"/>
      <c r="U158" s="386"/>
      <c r="V158" s="386"/>
      <c r="W158" s="386"/>
      <c r="X158" s="386"/>
      <c r="Y158" s="386"/>
      <c r="Z158" s="386"/>
    </row>
    <row r="159" spans="1:26" ht="15.75" customHeight="1">
      <c r="A159" s="386"/>
      <c r="B159" s="386"/>
      <c r="C159" s="386"/>
      <c r="D159" s="386"/>
      <c r="E159" s="386"/>
      <c r="F159" s="386"/>
      <c r="G159" s="386"/>
      <c r="H159" s="386"/>
      <c r="I159" s="386"/>
      <c r="J159" s="386"/>
      <c r="K159" s="386"/>
      <c r="L159" s="386"/>
      <c r="M159" s="386"/>
      <c r="N159" s="386"/>
      <c r="O159" s="386"/>
      <c r="P159" s="386"/>
      <c r="Q159" s="386"/>
      <c r="R159" s="386"/>
      <c r="S159" s="386"/>
      <c r="T159" s="386"/>
      <c r="U159" s="386"/>
      <c r="V159" s="386"/>
      <c r="W159" s="386"/>
      <c r="X159" s="386"/>
      <c r="Y159" s="386"/>
      <c r="Z159" s="386"/>
    </row>
    <row r="160" spans="1:26" ht="15.75" customHeight="1">
      <c r="A160" s="386"/>
      <c r="B160" s="386"/>
      <c r="C160" s="386"/>
      <c r="D160" s="386"/>
      <c r="E160" s="386"/>
      <c r="F160" s="386"/>
      <c r="G160" s="386"/>
      <c r="H160" s="386"/>
      <c r="I160" s="386"/>
      <c r="J160" s="386"/>
      <c r="K160" s="386"/>
      <c r="L160" s="386"/>
      <c r="M160" s="386"/>
      <c r="N160" s="386"/>
      <c r="O160" s="386"/>
      <c r="P160" s="386"/>
      <c r="Q160" s="386"/>
      <c r="R160" s="386"/>
      <c r="S160" s="386"/>
      <c r="T160" s="386"/>
      <c r="U160" s="386"/>
      <c r="V160" s="386"/>
      <c r="W160" s="386"/>
      <c r="X160" s="386"/>
      <c r="Y160" s="386"/>
      <c r="Z160" s="386"/>
    </row>
    <row r="161" spans="1:26" ht="15.75" customHeight="1">
      <c r="A161" s="386"/>
      <c r="B161" s="386"/>
      <c r="C161" s="386"/>
      <c r="D161" s="386"/>
      <c r="E161" s="386"/>
      <c r="F161" s="386"/>
      <c r="G161" s="386"/>
      <c r="H161" s="386"/>
      <c r="I161" s="386"/>
      <c r="J161" s="386"/>
      <c r="K161" s="386"/>
      <c r="L161" s="386"/>
      <c r="M161" s="386"/>
      <c r="N161" s="386"/>
      <c r="O161" s="386"/>
      <c r="P161" s="386"/>
      <c r="Q161" s="386"/>
      <c r="R161" s="386"/>
      <c r="S161" s="386"/>
      <c r="T161" s="386"/>
      <c r="U161" s="386"/>
      <c r="V161" s="386"/>
      <c r="W161" s="386"/>
      <c r="X161" s="386"/>
      <c r="Y161" s="386"/>
      <c r="Z161" s="386"/>
    </row>
    <row r="162" spans="1:26" ht="15.75" customHeight="1">
      <c r="A162" s="386"/>
      <c r="B162" s="386"/>
      <c r="C162" s="386"/>
      <c r="D162" s="386"/>
      <c r="E162" s="386"/>
      <c r="F162" s="386"/>
      <c r="G162" s="386"/>
      <c r="H162" s="386"/>
      <c r="I162" s="386"/>
      <c r="J162" s="386"/>
      <c r="K162" s="386"/>
      <c r="L162" s="386"/>
      <c r="M162" s="386"/>
      <c r="N162" s="386"/>
      <c r="O162" s="386"/>
      <c r="P162" s="386"/>
      <c r="Q162" s="386"/>
      <c r="R162" s="386"/>
      <c r="S162" s="386"/>
      <c r="T162" s="386"/>
      <c r="U162" s="386"/>
      <c r="V162" s="386"/>
      <c r="W162" s="386"/>
      <c r="X162" s="386"/>
      <c r="Y162" s="386"/>
      <c r="Z162" s="386"/>
    </row>
    <row r="163" spans="1:26" ht="15.75" customHeight="1">
      <c r="A163" s="386"/>
      <c r="B163" s="386"/>
      <c r="C163" s="386"/>
      <c r="D163" s="386"/>
      <c r="E163" s="386"/>
      <c r="F163" s="386"/>
      <c r="G163" s="386"/>
      <c r="H163" s="386"/>
      <c r="I163" s="386"/>
      <c r="J163" s="386"/>
      <c r="K163" s="386"/>
      <c r="L163" s="386"/>
      <c r="M163" s="386"/>
      <c r="N163" s="386"/>
      <c r="O163" s="386"/>
      <c r="P163" s="386"/>
      <c r="Q163" s="386"/>
      <c r="R163" s="386"/>
      <c r="S163" s="386"/>
      <c r="T163" s="386"/>
      <c r="U163" s="386"/>
      <c r="V163" s="386"/>
      <c r="W163" s="386"/>
      <c r="X163" s="386"/>
      <c r="Y163" s="386"/>
      <c r="Z163" s="386"/>
    </row>
    <row r="164" spans="1:26" ht="15.75" customHeight="1">
      <c r="A164" s="386"/>
      <c r="B164" s="386"/>
      <c r="C164" s="386"/>
      <c r="D164" s="386"/>
      <c r="E164" s="386"/>
      <c r="F164" s="386"/>
      <c r="G164" s="386"/>
      <c r="H164" s="386"/>
      <c r="I164" s="386"/>
      <c r="J164" s="386"/>
      <c r="K164" s="386"/>
      <c r="L164" s="386"/>
      <c r="M164" s="386"/>
      <c r="N164" s="386"/>
      <c r="O164" s="386"/>
      <c r="P164" s="386"/>
      <c r="Q164" s="386"/>
      <c r="R164" s="386"/>
      <c r="S164" s="386"/>
      <c r="T164" s="386"/>
      <c r="U164" s="386"/>
      <c r="V164" s="386"/>
      <c r="W164" s="386"/>
      <c r="X164" s="386"/>
      <c r="Y164" s="386"/>
      <c r="Z164" s="386"/>
    </row>
    <row r="165" spans="1:26" ht="15.75" customHeight="1">
      <c r="A165" s="386"/>
      <c r="B165" s="386"/>
      <c r="C165" s="386"/>
      <c r="D165" s="386"/>
      <c r="E165" s="386"/>
      <c r="F165" s="386"/>
      <c r="G165" s="386"/>
      <c r="H165" s="386"/>
      <c r="I165" s="386"/>
      <c r="J165" s="386"/>
      <c r="K165" s="386"/>
      <c r="L165" s="386"/>
      <c r="M165" s="386"/>
      <c r="N165" s="386"/>
      <c r="O165" s="386"/>
      <c r="P165" s="386"/>
      <c r="Q165" s="386"/>
      <c r="R165" s="386"/>
      <c r="S165" s="386"/>
      <c r="T165" s="386"/>
      <c r="U165" s="386"/>
      <c r="V165" s="386"/>
      <c r="W165" s="386"/>
      <c r="X165" s="386"/>
      <c r="Y165" s="386"/>
      <c r="Z165" s="386"/>
    </row>
    <row r="166" spans="1:26" ht="15.75" customHeight="1">
      <c r="A166" s="386"/>
      <c r="B166" s="386"/>
      <c r="C166" s="386"/>
      <c r="D166" s="386"/>
      <c r="E166" s="386"/>
      <c r="F166" s="386"/>
      <c r="G166" s="386"/>
      <c r="H166" s="386"/>
      <c r="I166" s="386"/>
      <c r="J166" s="386"/>
      <c r="K166" s="386"/>
      <c r="L166" s="386"/>
      <c r="M166" s="386"/>
      <c r="N166" s="386"/>
      <c r="O166" s="386"/>
      <c r="P166" s="386"/>
      <c r="Q166" s="386"/>
      <c r="R166" s="386"/>
      <c r="S166" s="386"/>
      <c r="T166" s="386"/>
      <c r="U166" s="386"/>
      <c r="V166" s="386"/>
      <c r="W166" s="386"/>
      <c r="X166" s="386"/>
      <c r="Y166" s="386"/>
      <c r="Z166" s="386"/>
    </row>
    <row r="167" spans="1:26" ht="15.75" customHeight="1">
      <c r="A167" s="386"/>
      <c r="B167" s="386"/>
      <c r="C167" s="386"/>
      <c r="D167" s="386"/>
      <c r="E167" s="386"/>
      <c r="F167" s="386"/>
      <c r="G167" s="386"/>
      <c r="H167" s="386"/>
      <c r="I167" s="386"/>
      <c r="J167" s="386"/>
      <c r="K167" s="386"/>
      <c r="L167" s="386"/>
      <c r="M167" s="386"/>
      <c r="N167" s="386"/>
      <c r="O167" s="386"/>
      <c r="P167" s="386"/>
      <c r="Q167" s="386"/>
      <c r="R167" s="386"/>
      <c r="S167" s="386"/>
      <c r="T167" s="386"/>
      <c r="U167" s="386"/>
      <c r="V167" s="386"/>
      <c r="W167" s="386"/>
      <c r="X167" s="386"/>
      <c r="Y167" s="386"/>
      <c r="Z167" s="386"/>
    </row>
    <row r="168" spans="1:26" ht="15.75" customHeight="1">
      <c r="A168" s="386"/>
      <c r="B168" s="386"/>
      <c r="C168" s="386"/>
      <c r="D168" s="386"/>
      <c r="E168" s="386"/>
      <c r="F168" s="386"/>
      <c r="G168" s="386"/>
      <c r="H168" s="386"/>
      <c r="I168" s="386"/>
      <c r="J168" s="386"/>
      <c r="K168" s="386"/>
      <c r="L168" s="386"/>
      <c r="M168" s="386"/>
      <c r="N168" s="386"/>
      <c r="O168" s="386"/>
      <c r="P168" s="386"/>
      <c r="Q168" s="386"/>
      <c r="R168" s="386"/>
      <c r="S168" s="386"/>
      <c r="T168" s="386"/>
      <c r="U168" s="386"/>
      <c r="V168" s="386"/>
      <c r="W168" s="386"/>
      <c r="X168" s="386"/>
      <c r="Y168" s="386"/>
      <c r="Z168" s="386"/>
    </row>
    <row r="169" spans="1:26" ht="15.75" customHeight="1">
      <c r="A169" s="386"/>
      <c r="B169" s="386"/>
      <c r="C169" s="386"/>
      <c r="D169" s="386"/>
      <c r="E169" s="386"/>
      <c r="F169" s="386"/>
      <c r="G169" s="386"/>
      <c r="H169" s="386"/>
      <c r="I169" s="386"/>
      <c r="J169" s="386"/>
      <c r="K169" s="386"/>
      <c r="L169" s="386"/>
      <c r="M169" s="386"/>
      <c r="N169" s="386"/>
      <c r="O169" s="386"/>
      <c r="P169" s="386"/>
      <c r="Q169" s="386"/>
      <c r="R169" s="386"/>
      <c r="S169" s="386"/>
      <c r="T169" s="386"/>
      <c r="U169" s="386"/>
      <c r="V169" s="386"/>
      <c r="W169" s="386"/>
      <c r="X169" s="386"/>
      <c r="Y169" s="386"/>
      <c r="Z169" s="386"/>
    </row>
    <row r="170" spans="1:26" ht="15.75" customHeight="1">
      <c r="A170" s="386"/>
      <c r="B170" s="386"/>
      <c r="C170" s="386"/>
      <c r="D170" s="386"/>
      <c r="E170" s="386"/>
      <c r="F170" s="386"/>
      <c r="G170" s="386"/>
      <c r="H170" s="386"/>
      <c r="I170" s="386"/>
      <c r="J170" s="386"/>
      <c r="K170" s="386"/>
      <c r="L170" s="386"/>
      <c r="M170" s="386"/>
      <c r="N170" s="386"/>
      <c r="O170" s="386"/>
      <c r="P170" s="386"/>
      <c r="Q170" s="386"/>
      <c r="R170" s="386"/>
      <c r="S170" s="386"/>
      <c r="T170" s="386"/>
      <c r="U170" s="386"/>
      <c r="V170" s="386"/>
      <c r="W170" s="386"/>
      <c r="X170" s="386"/>
      <c r="Y170" s="386"/>
      <c r="Z170" s="386"/>
    </row>
    <row r="171" spans="1:26" ht="15.75" customHeight="1">
      <c r="A171" s="386"/>
      <c r="B171" s="386"/>
      <c r="C171" s="386"/>
      <c r="D171" s="386"/>
      <c r="E171" s="386"/>
      <c r="F171" s="386"/>
      <c r="G171" s="386"/>
      <c r="H171" s="386"/>
      <c r="I171" s="386"/>
      <c r="J171" s="386"/>
      <c r="K171" s="386"/>
      <c r="L171" s="386"/>
      <c r="M171" s="386"/>
      <c r="N171" s="386"/>
      <c r="O171" s="386"/>
      <c r="P171" s="386"/>
      <c r="Q171" s="386"/>
      <c r="R171" s="386"/>
      <c r="S171" s="386"/>
      <c r="T171" s="386"/>
      <c r="U171" s="386"/>
      <c r="V171" s="386"/>
      <c r="W171" s="386"/>
      <c r="X171" s="386"/>
      <c r="Y171" s="386"/>
      <c r="Z171" s="386"/>
    </row>
    <row r="172" spans="1:26" ht="15.75" customHeight="1">
      <c r="A172" s="386"/>
      <c r="B172" s="386"/>
      <c r="C172" s="386"/>
      <c r="D172" s="386"/>
      <c r="E172" s="386"/>
      <c r="F172" s="386"/>
      <c r="G172" s="386"/>
      <c r="H172" s="386"/>
      <c r="I172" s="386"/>
      <c r="J172" s="386"/>
      <c r="K172" s="386"/>
      <c r="L172" s="386"/>
      <c r="M172" s="386"/>
      <c r="N172" s="386"/>
      <c r="O172" s="386"/>
      <c r="P172" s="386"/>
      <c r="Q172" s="386"/>
      <c r="R172" s="386"/>
      <c r="S172" s="386"/>
      <c r="T172" s="386"/>
      <c r="U172" s="386"/>
      <c r="V172" s="386"/>
      <c r="W172" s="386"/>
      <c r="X172" s="386"/>
      <c r="Y172" s="386"/>
      <c r="Z172" s="386"/>
    </row>
    <row r="173" spans="1:26" ht="15.75" customHeight="1">
      <c r="A173" s="386"/>
      <c r="B173" s="386"/>
      <c r="C173" s="386"/>
      <c r="D173" s="386"/>
      <c r="E173" s="386"/>
      <c r="F173" s="386"/>
      <c r="G173" s="386"/>
      <c r="H173" s="386"/>
      <c r="I173" s="386"/>
      <c r="J173" s="386"/>
      <c r="K173" s="386"/>
      <c r="L173" s="386"/>
      <c r="M173" s="386"/>
      <c r="N173" s="386"/>
      <c r="O173" s="386"/>
      <c r="P173" s="386"/>
      <c r="Q173" s="386"/>
      <c r="R173" s="386"/>
      <c r="S173" s="386"/>
      <c r="T173" s="386"/>
      <c r="U173" s="386"/>
      <c r="V173" s="386"/>
      <c r="W173" s="386"/>
      <c r="X173" s="386"/>
      <c r="Y173" s="386"/>
      <c r="Z173" s="386"/>
    </row>
    <row r="174" spans="1:26" ht="15.75" customHeight="1">
      <c r="A174" s="386"/>
      <c r="B174" s="386"/>
      <c r="C174" s="386"/>
      <c r="D174" s="386"/>
      <c r="E174" s="386"/>
      <c r="F174" s="386"/>
      <c r="G174" s="386"/>
      <c r="H174" s="386"/>
      <c r="I174" s="386"/>
      <c r="J174" s="386"/>
      <c r="K174" s="386"/>
      <c r="L174" s="386"/>
      <c r="M174" s="386"/>
      <c r="N174" s="386"/>
      <c r="O174" s="386"/>
      <c r="P174" s="386"/>
      <c r="Q174" s="386"/>
      <c r="R174" s="386"/>
      <c r="S174" s="386"/>
      <c r="T174" s="386"/>
      <c r="U174" s="386"/>
      <c r="V174" s="386"/>
      <c r="W174" s="386"/>
      <c r="X174" s="386"/>
      <c r="Y174" s="386"/>
      <c r="Z174" s="386"/>
    </row>
    <row r="175" spans="1:26" ht="15.75" customHeight="1">
      <c r="A175" s="386"/>
      <c r="B175" s="386"/>
      <c r="C175" s="386"/>
      <c r="D175" s="386"/>
      <c r="E175" s="386"/>
      <c r="F175" s="386"/>
      <c r="G175" s="386"/>
      <c r="H175" s="386"/>
      <c r="I175" s="386"/>
      <c r="J175" s="386"/>
      <c r="K175" s="386"/>
      <c r="L175" s="386"/>
      <c r="M175" s="386"/>
      <c r="N175" s="386"/>
      <c r="O175" s="386"/>
      <c r="P175" s="386"/>
      <c r="Q175" s="386"/>
      <c r="R175" s="386"/>
      <c r="S175" s="386"/>
      <c r="T175" s="386"/>
      <c r="U175" s="386"/>
      <c r="V175" s="386"/>
      <c r="W175" s="386"/>
      <c r="X175" s="386"/>
      <c r="Y175" s="386"/>
      <c r="Z175" s="386"/>
    </row>
    <row r="176" spans="1:26" ht="15.75" customHeight="1">
      <c r="A176" s="386"/>
      <c r="B176" s="386"/>
      <c r="C176" s="386"/>
      <c r="D176" s="386"/>
      <c r="E176" s="386"/>
      <c r="F176" s="386"/>
      <c r="G176" s="386"/>
      <c r="H176" s="386"/>
      <c r="I176" s="386"/>
      <c r="J176" s="386"/>
      <c r="K176" s="386"/>
      <c r="L176" s="386"/>
      <c r="M176" s="386"/>
      <c r="N176" s="386"/>
      <c r="O176" s="386"/>
      <c r="P176" s="386"/>
      <c r="Q176" s="386"/>
      <c r="R176" s="386"/>
      <c r="S176" s="386"/>
      <c r="T176" s="386"/>
      <c r="U176" s="386"/>
      <c r="V176" s="386"/>
      <c r="W176" s="386"/>
      <c r="X176" s="386"/>
      <c r="Y176" s="386"/>
      <c r="Z176" s="386"/>
    </row>
    <row r="177" spans="1:26" ht="15.75" customHeight="1">
      <c r="A177" s="386"/>
      <c r="B177" s="386"/>
      <c r="C177" s="386"/>
      <c r="D177" s="386"/>
      <c r="E177" s="386"/>
      <c r="F177" s="386"/>
      <c r="G177" s="386"/>
      <c r="H177" s="386"/>
      <c r="I177" s="386"/>
      <c r="J177" s="386"/>
      <c r="K177" s="386"/>
      <c r="L177" s="386"/>
      <c r="M177" s="386"/>
      <c r="N177" s="386"/>
      <c r="O177" s="386"/>
      <c r="P177" s="386"/>
      <c r="Q177" s="386"/>
      <c r="R177" s="386"/>
      <c r="S177" s="386"/>
      <c r="T177" s="386"/>
      <c r="U177" s="386"/>
      <c r="V177" s="386"/>
      <c r="W177" s="386"/>
      <c r="X177" s="386"/>
      <c r="Y177" s="386"/>
      <c r="Z177" s="386"/>
    </row>
    <row r="178" spans="1:26" ht="15.75" customHeight="1">
      <c r="A178" s="386"/>
      <c r="B178" s="386"/>
      <c r="C178" s="386"/>
      <c r="D178" s="386"/>
      <c r="E178" s="386"/>
      <c r="F178" s="386"/>
      <c r="G178" s="386"/>
      <c r="H178" s="386"/>
      <c r="I178" s="386"/>
      <c r="J178" s="386"/>
      <c r="K178" s="386"/>
      <c r="L178" s="386"/>
      <c r="M178" s="386"/>
      <c r="N178" s="386"/>
      <c r="O178" s="386"/>
      <c r="P178" s="386"/>
      <c r="Q178" s="386"/>
      <c r="R178" s="386"/>
      <c r="S178" s="386"/>
      <c r="T178" s="386"/>
      <c r="U178" s="386"/>
      <c r="V178" s="386"/>
      <c r="W178" s="386"/>
      <c r="X178" s="386"/>
      <c r="Y178" s="386"/>
      <c r="Z178" s="386"/>
    </row>
    <row r="179" spans="1:26" ht="15.75" customHeight="1">
      <c r="A179" s="386"/>
      <c r="B179" s="386"/>
      <c r="C179" s="386"/>
      <c r="D179" s="386"/>
      <c r="E179" s="386"/>
      <c r="F179" s="386"/>
      <c r="G179" s="386"/>
      <c r="H179" s="386"/>
      <c r="I179" s="386"/>
      <c r="J179" s="386"/>
      <c r="K179" s="386"/>
      <c r="L179" s="386"/>
      <c r="M179" s="386"/>
      <c r="N179" s="386"/>
      <c r="O179" s="386"/>
      <c r="P179" s="386"/>
      <c r="Q179" s="386"/>
      <c r="R179" s="386"/>
      <c r="S179" s="386"/>
      <c r="T179" s="386"/>
      <c r="U179" s="386"/>
      <c r="V179" s="386"/>
      <c r="W179" s="386"/>
      <c r="X179" s="386"/>
      <c r="Y179" s="386"/>
      <c r="Z179" s="386"/>
    </row>
    <row r="180" spans="1:26" ht="15.75" customHeight="1">
      <c r="A180" s="386"/>
      <c r="B180" s="386"/>
      <c r="C180" s="386"/>
      <c r="D180" s="386"/>
      <c r="E180" s="386"/>
      <c r="F180" s="386"/>
      <c r="G180" s="386"/>
      <c r="H180" s="386"/>
      <c r="I180" s="386"/>
      <c r="J180" s="386"/>
      <c r="K180" s="386"/>
      <c r="L180" s="386"/>
      <c r="M180" s="386"/>
      <c r="N180" s="386"/>
      <c r="O180" s="386"/>
      <c r="P180" s="386"/>
      <c r="Q180" s="386"/>
      <c r="R180" s="386"/>
      <c r="S180" s="386"/>
      <c r="T180" s="386"/>
      <c r="U180" s="386"/>
      <c r="V180" s="386"/>
      <c r="W180" s="386"/>
      <c r="X180" s="386"/>
      <c r="Y180" s="386"/>
      <c r="Z180" s="386"/>
    </row>
    <row r="181" spans="1:26" ht="15.75" customHeight="1">
      <c r="A181" s="386"/>
      <c r="B181" s="386"/>
      <c r="C181" s="386"/>
      <c r="D181" s="386"/>
      <c r="E181" s="386"/>
      <c r="F181" s="386"/>
      <c r="G181" s="386"/>
      <c r="H181" s="386"/>
      <c r="I181" s="386"/>
      <c r="J181" s="386"/>
      <c r="K181" s="386"/>
      <c r="L181" s="386"/>
      <c r="M181" s="386"/>
      <c r="N181" s="386"/>
      <c r="O181" s="386"/>
      <c r="P181" s="386"/>
      <c r="Q181" s="386"/>
      <c r="R181" s="386"/>
      <c r="S181" s="386"/>
      <c r="T181" s="386"/>
      <c r="U181" s="386"/>
      <c r="V181" s="386"/>
      <c r="W181" s="386"/>
      <c r="X181" s="386"/>
      <c r="Y181" s="386"/>
      <c r="Z181" s="386"/>
    </row>
    <row r="182" spans="1:26" ht="15.75" customHeight="1">
      <c r="A182" s="386"/>
      <c r="B182" s="386"/>
      <c r="C182" s="386"/>
      <c r="D182" s="386"/>
      <c r="E182" s="386"/>
      <c r="F182" s="386"/>
      <c r="G182" s="386"/>
      <c r="H182" s="386"/>
      <c r="I182" s="386"/>
      <c r="J182" s="386"/>
      <c r="K182" s="386"/>
      <c r="L182" s="386"/>
      <c r="M182" s="386"/>
      <c r="N182" s="386"/>
      <c r="O182" s="386"/>
      <c r="P182" s="386"/>
      <c r="Q182" s="386"/>
      <c r="R182" s="386"/>
      <c r="S182" s="386"/>
      <c r="T182" s="386"/>
      <c r="U182" s="386"/>
      <c r="V182" s="386"/>
      <c r="W182" s="386"/>
      <c r="X182" s="386"/>
      <c r="Y182" s="386"/>
      <c r="Z182" s="386"/>
    </row>
    <row r="183" spans="1:26" ht="15.75" customHeight="1">
      <c r="A183" s="386"/>
      <c r="B183" s="386"/>
      <c r="C183" s="386"/>
      <c r="D183" s="386"/>
      <c r="E183" s="386"/>
      <c r="F183" s="386"/>
      <c r="G183" s="386"/>
      <c r="H183" s="386"/>
      <c r="I183" s="386"/>
      <c r="J183" s="386"/>
      <c r="K183" s="386"/>
      <c r="L183" s="386"/>
      <c r="M183" s="386"/>
      <c r="N183" s="386"/>
      <c r="O183" s="386"/>
      <c r="P183" s="386"/>
      <c r="Q183" s="386"/>
      <c r="R183" s="386"/>
      <c r="S183" s="386"/>
      <c r="T183" s="386"/>
      <c r="U183" s="386"/>
      <c r="V183" s="386"/>
      <c r="W183" s="386"/>
      <c r="X183" s="386"/>
      <c r="Y183" s="386"/>
      <c r="Z183" s="386"/>
    </row>
    <row r="184" spans="1:26" ht="15.75" customHeight="1">
      <c r="A184" s="386"/>
      <c r="B184" s="386"/>
      <c r="C184" s="386"/>
      <c r="D184" s="386"/>
      <c r="E184" s="386"/>
      <c r="F184" s="386"/>
      <c r="G184" s="386"/>
      <c r="H184" s="386"/>
      <c r="I184" s="386"/>
      <c r="J184" s="386"/>
      <c r="K184" s="386"/>
      <c r="L184" s="386"/>
      <c r="M184" s="386"/>
      <c r="N184" s="386"/>
      <c r="O184" s="386"/>
      <c r="P184" s="386"/>
      <c r="Q184" s="386"/>
      <c r="R184" s="386"/>
      <c r="S184" s="386"/>
      <c r="T184" s="386"/>
      <c r="U184" s="386"/>
      <c r="V184" s="386"/>
      <c r="W184" s="386"/>
      <c r="X184" s="386"/>
      <c r="Y184" s="386"/>
      <c r="Z184" s="386"/>
    </row>
    <row r="185" spans="1:26" ht="15.75" customHeight="1">
      <c r="A185" s="386"/>
      <c r="B185" s="386"/>
      <c r="C185" s="386"/>
      <c r="D185" s="386"/>
      <c r="E185" s="386"/>
      <c r="F185" s="386"/>
      <c r="G185" s="386"/>
      <c r="H185" s="386"/>
      <c r="I185" s="386"/>
      <c r="J185" s="386"/>
      <c r="K185" s="386"/>
      <c r="L185" s="386"/>
      <c r="M185" s="386"/>
      <c r="N185" s="386"/>
      <c r="O185" s="386"/>
      <c r="P185" s="386"/>
      <c r="Q185" s="386"/>
      <c r="R185" s="386"/>
      <c r="S185" s="386"/>
      <c r="T185" s="386"/>
      <c r="U185" s="386"/>
      <c r="V185" s="386"/>
      <c r="W185" s="386"/>
      <c r="X185" s="386"/>
      <c r="Y185" s="386"/>
      <c r="Z185" s="386"/>
    </row>
    <row r="186" spans="1:26" ht="15.75" customHeight="1">
      <c r="A186" s="386"/>
      <c r="B186" s="386"/>
      <c r="C186" s="386"/>
      <c r="D186" s="386"/>
      <c r="E186" s="386"/>
      <c r="F186" s="386"/>
      <c r="G186" s="386"/>
      <c r="H186" s="386"/>
      <c r="I186" s="386"/>
      <c r="J186" s="386"/>
      <c r="K186" s="386"/>
      <c r="L186" s="386"/>
      <c r="M186" s="386"/>
      <c r="N186" s="386"/>
      <c r="O186" s="386"/>
      <c r="P186" s="386"/>
      <c r="Q186" s="386"/>
      <c r="R186" s="386"/>
      <c r="S186" s="386"/>
      <c r="T186" s="386"/>
      <c r="U186" s="386"/>
      <c r="V186" s="386"/>
      <c r="W186" s="386"/>
      <c r="X186" s="386"/>
      <c r="Y186" s="386"/>
      <c r="Z186" s="386"/>
    </row>
    <row r="187" spans="1:26" ht="15.75" customHeight="1">
      <c r="A187" s="386"/>
      <c r="B187" s="386"/>
      <c r="C187" s="386"/>
      <c r="D187" s="386"/>
      <c r="E187" s="386"/>
      <c r="F187" s="386"/>
      <c r="G187" s="386"/>
      <c r="H187" s="386"/>
      <c r="I187" s="386"/>
      <c r="J187" s="386"/>
      <c r="K187" s="386"/>
      <c r="L187" s="386"/>
      <c r="M187" s="386"/>
      <c r="N187" s="386"/>
      <c r="O187" s="386"/>
      <c r="P187" s="386"/>
      <c r="Q187" s="386"/>
      <c r="R187" s="386"/>
      <c r="S187" s="386"/>
      <c r="T187" s="386"/>
      <c r="U187" s="386"/>
      <c r="V187" s="386"/>
      <c r="W187" s="386"/>
      <c r="X187" s="386"/>
      <c r="Y187" s="386"/>
      <c r="Z187" s="386"/>
    </row>
    <row r="188" spans="1:26" ht="15.75" customHeight="1">
      <c r="A188" s="386"/>
      <c r="B188" s="386"/>
      <c r="C188" s="386"/>
      <c r="D188" s="386"/>
      <c r="E188" s="386"/>
      <c r="F188" s="386"/>
      <c r="G188" s="386"/>
      <c r="H188" s="386"/>
      <c r="I188" s="386"/>
      <c r="J188" s="386"/>
      <c r="K188" s="386"/>
      <c r="L188" s="386"/>
      <c r="M188" s="386"/>
      <c r="N188" s="386"/>
      <c r="O188" s="386"/>
      <c r="P188" s="386"/>
      <c r="Q188" s="386"/>
      <c r="R188" s="386"/>
      <c r="S188" s="386"/>
      <c r="T188" s="386"/>
      <c r="U188" s="386"/>
      <c r="V188" s="386"/>
      <c r="W188" s="386"/>
      <c r="X188" s="386"/>
      <c r="Y188" s="386"/>
      <c r="Z188" s="386"/>
    </row>
    <row r="189" spans="1:26" ht="15.75" customHeight="1">
      <c r="A189" s="386"/>
      <c r="B189" s="386"/>
      <c r="C189" s="386"/>
      <c r="D189" s="386"/>
      <c r="E189" s="386"/>
      <c r="F189" s="386"/>
      <c r="G189" s="386"/>
      <c r="H189" s="386"/>
      <c r="I189" s="386"/>
      <c r="J189" s="386"/>
      <c r="K189" s="386"/>
      <c r="L189" s="386"/>
      <c r="M189" s="386"/>
      <c r="N189" s="386"/>
      <c r="O189" s="386"/>
      <c r="P189" s="386"/>
      <c r="Q189" s="386"/>
      <c r="R189" s="386"/>
      <c r="S189" s="386"/>
      <c r="T189" s="386"/>
      <c r="U189" s="386"/>
      <c r="V189" s="386"/>
      <c r="W189" s="386"/>
      <c r="X189" s="386"/>
      <c r="Y189" s="386"/>
      <c r="Z189" s="386"/>
    </row>
    <row r="190" spans="1:26" ht="15.75" customHeight="1">
      <c r="A190" s="386"/>
      <c r="B190" s="386"/>
      <c r="C190" s="386"/>
      <c r="D190" s="386"/>
      <c r="E190" s="386"/>
      <c r="F190" s="386"/>
      <c r="G190" s="386"/>
      <c r="H190" s="386"/>
      <c r="I190" s="386"/>
      <c r="J190" s="386"/>
      <c r="K190" s="386"/>
      <c r="L190" s="386"/>
      <c r="M190" s="386"/>
      <c r="N190" s="386"/>
      <c r="O190" s="386"/>
      <c r="P190" s="386"/>
      <c r="Q190" s="386"/>
      <c r="R190" s="386"/>
      <c r="S190" s="386"/>
      <c r="T190" s="386"/>
      <c r="U190" s="386"/>
      <c r="V190" s="386"/>
      <c r="W190" s="386"/>
      <c r="X190" s="386"/>
      <c r="Y190" s="386"/>
      <c r="Z190" s="386"/>
    </row>
    <row r="191" spans="1:26" ht="15.75" customHeight="1">
      <c r="A191" s="386"/>
      <c r="B191" s="386"/>
      <c r="C191" s="386"/>
      <c r="D191" s="386"/>
      <c r="E191" s="386"/>
      <c r="F191" s="386"/>
      <c r="G191" s="386"/>
      <c r="H191" s="386"/>
      <c r="I191" s="386"/>
      <c r="J191" s="386"/>
      <c r="K191" s="386"/>
      <c r="L191" s="386"/>
      <c r="M191" s="386"/>
      <c r="N191" s="386"/>
      <c r="O191" s="386"/>
      <c r="P191" s="386"/>
      <c r="Q191" s="386"/>
      <c r="R191" s="386"/>
      <c r="S191" s="386"/>
      <c r="T191" s="386"/>
      <c r="U191" s="386"/>
      <c r="V191" s="386"/>
      <c r="W191" s="386"/>
      <c r="X191" s="386"/>
      <c r="Y191" s="386"/>
      <c r="Z191" s="386"/>
    </row>
    <row r="192" spans="1:26" ht="15.75" customHeight="1">
      <c r="A192" s="386"/>
      <c r="B192" s="386"/>
      <c r="C192" s="386"/>
      <c r="D192" s="386"/>
      <c r="E192" s="386"/>
      <c r="F192" s="386"/>
      <c r="G192" s="386"/>
      <c r="H192" s="386"/>
      <c r="I192" s="386"/>
      <c r="J192" s="386"/>
      <c r="K192" s="386"/>
      <c r="L192" s="386"/>
      <c r="M192" s="386"/>
      <c r="N192" s="386"/>
      <c r="O192" s="386"/>
      <c r="P192" s="386"/>
      <c r="Q192" s="386"/>
      <c r="R192" s="386"/>
      <c r="S192" s="386"/>
      <c r="T192" s="386"/>
      <c r="U192" s="386"/>
      <c r="V192" s="386"/>
      <c r="W192" s="386"/>
      <c r="X192" s="386"/>
      <c r="Y192" s="386"/>
      <c r="Z192" s="386"/>
    </row>
    <row r="193" spans="1:26" ht="15.75" customHeight="1">
      <c r="A193" s="386"/>
      <c r="B193" s="386"/>
      <c r="C193" s="386"/>
      <c r="D193" s="386"/>
      <c r="E193" s="386"/>
      <c r="F193" s="386"/>
      <c r="G193" s="386"/>
      <c r="H193" s="386"/>
      <c r="I193" s="386"/>
      <c r="J193" s="386"/>
      <c r="K193" s="386"/>
      <c r="L193" s="386"/>
      <c r="M193" s="386"/>
      <c r="N193" s="386"/>
      <c r="O193" s="386"/>
      <c r="P193" s="386"/>
      <c r="Q193" s="386"/>
      <c r="R193" s="386"/>
      <c r="S193" s="386"/>
      <c r="T193" s="386"/>
      <c r="U193" s="386"/>
      <c r="V193" s="386"/>
      <c r="W193" s="386"/>
      <c r="X193" s="386"/>
      <c r="Y193" s="386"/>
      <c r="Z193" s="386"/>
    </row>
    <row r="194" spans="1:26" ht="15.75" customHeight="1">
      <c r="A194" s="386"/>
      <c r="B194" s="386"/>
      <c r="C194" s="386"/>
      <c r="D194" s="386"/>
      <c r="E194" s="386"/>
      <c r="F194" s="386"/>
      <c r="G194" s="386"/>
      <c r="H194" s="386"/>
      <c r="I194" s="386"/>
      <c r="J194" s="386"/>
      <c r="K194" s="386"/>
      <c r="L194" s="386"/>
      <c r="M194" s="386"/>
      <c r="N194" s="386"/>
      <c r="O194" s="386"/>
      <c r="P194" s="386"/>
      <c r="Q194" s="386"/>
      <c r="R194" s="386"/>
      <c r="S194" s="386"/>
      <c r="T194" s="386"/>
      <c r="U194" s="386"/>
      <c r="V194" s="386"/>
      <c r="W194" s="386"/>
      <c r="X194" s="386"/>
      <c r="Y194" s="386"/>
      <c r="Z194" s="386"/>
    </row>
    <row r="195" spans="1:26" ht="15.75" customHeight="1">
      <c r="A195" s="386"/>
      <c r="B195" s="386"/>
      <c r="C195" s="386"/>
      <c r="D195" s="386"/>
      <c r="E195" s="386"/>
      <c r="F195" s="386"/>
      <c r="G195" s="386"/>
      <c r="H195" s="386"/>
      <c r="I195" s="386"/>
      <c r="J195" s="386"/>
      <c r="K195" s="386"/>
      <c r="L195" s="386"/>
      <c r="M195" s="386"/>
      <c r="N195" s="386"/>
      <c r="O195" s="386"/>
      <c r="P195" s="386"/>
      <c r="Q195" s="386"/>
      <c r="R195" s="386"/>
      <c r="S195" s="386"/>
      <c r="T195" s="386"/>
      <c r="U195" s="386"/>
      <c r="V195" s="386"/>
      <c r="W195" s="386"/>
      <c r="X195" s="386"/>
      <c r="Y195" s="386"/>
      <c r="Z195" s="386"/>
    </row>
    <row r="196" spans="1:26" ht="15.75" customHeight="1">
      <c r="A196" s="386"/>
      <c r="B196" s="386"/>
      <c r="C196" s="386"/>
      <c r="D196" s="386"/>
      <c r="E196" s="386"/>
      <c r="F196" s="386"/>
      <c r="G196" s="386"/>
      <c r="H196" s="386"/>
      <c r="I196" s="386"/>
      <c r="J196" s="386"/>
      <c r="K196" s="386"/>
      <c r="L196" s="386"/>
      <c r="M196" s="386"/>
      <c r="N196" s="386"/>
      <c r="O196" s="386"/>
      <c r="P196" s="386"/>
      <c r="Q196" s="386"/>
      <c r="R196" s="386"/>
      <c r="S196" s="386"/>
      <c r="T196" s="386"/>
      <c r="U196" s="386"/>
      <c r="V196" s="386"/>
      <c r="W196" s="386"/>
      <c r="X196" s="386"/>
      <c r="Y196" s="386"/>
      <c r="Z196" s="386"/>
    </row>
    <row r="197" spans="1:26" ht="15.75" customHeight="1">
      <c r="A197" s="386"/>
      <c r="B197" s="386"/>
      <c r="C197" s="386"/>
      <c r="D197" s="386"/>
      <c r="E197" s="386"/>
      <c r="F197" s="386"/>
      <c r="G197" s="386"/>
      <c r="H197" s="386"/>
      <c r="I197" s="386"/>
      <c r="J197" s="386"/>
      <c r="K197" s="386"/>
      <c r="L197" s="386"/>
      <c r="M197" s="386"/>
      <c r="N197" s="386"/>
      <c r="O197" s="386"/>
      <c r="P197" s="386"/>
      <c r="Q197" s="386"/>
      <c r="R197" s="386"/>
      <c r="S197" s="386"/>
      <c r="T197" s="386"/>
      <c r="U197" s="386"/>
      <c r="V197" s="386"/>
      <c r="W197" s="386"/>
      <c r="X197" s="386"/>
      <c r="Y197" s="386"/>
      <c r="Z197" s="386"/>
    </row>
    <row r="198" spans="1:26" ht="15.75" customHeight="1">
      <c r="A198" s="386"/>
      <c r="B198" s="386"/>
      <c r="C198" s="386"/>
      <c r="D198" s="386"/>
      <c r="E198" s="386"/>
      <c r="F198" s="386"/>
      <c r="G198" s="386"/>
      <c r="H198" s="386"/>
      <c r="I198" s="386"/>
      <c r="J198" s="386"/>
      <c r="K198" s="386"/>
      <c r="L198" s="386"/>
      <c r="M198" s="386"/>
      <c r="N198" s="386"/>
      <c r="O198" s="386"/>
      <c r="P198" s="386"/>
      <c r="Q198" s="386"/>
      <c r="R198" s="386"/>
      <c r="S198" s="386"/>
      <c r="T198" s="386"/>
      <c r="U198" s="386"/>
      <c r="V198" s="386"/>
      <c r="W198" s="386"/>
      <c r="X198" s="386"/>
      <c r="Y198" s="386"/>
      <c r="Z198" s="386"/>
    </row>
    <row r="199" spans="1:26" ht="15.75" customHeight="1">
      <c r="A199" s="386"/>
      <c r="B199" s="386"/>
      <c r="C199" s="386"/>
      <c r="D199" s="386"/>
      <c r="E199" s="386"/>
      <c r="F199" s="386"/>
      <c r="G199" s="386"/>
      <c r="H199" s="386"/>
      <c r="I199" s="386"/>
      <c r="J199" s="386"/>
      <c r="K199" s="386"/>
      <c r="L199" s="386"/>
      <c r="M199" s="386"/>
      <c r="N199" s="386"/>
      <c r="O199" s="386"/>
      <c r="P199" s="386"/>
      <c r="Q199" s="386"/>
      <c r="R199" s="386"/>
      <c r="S199" s="386"/>
      <c r="T199" s="386"/>
      <c r="U199" s="386"/>
      <c r="V199" s="386"/>
      <c r="W199" s="386"/>
      <c r="X199" s="386"/>
      <c r="Y199" s="386"/>
      <c r="Z199" s="386"/>
    </row>
    <row r="200" spans="1:26" ht="15.75" customHeight="1">
      <c r="A200" s="386"/>
      <c r="B200" s="386"/>
      <c r="C200" s="386"/>
      <c r="D200" s="386"/>
      <c r="E200" s="386"/>
      <c r="F200" s="386"/>
      <c r="G200" s="386"/>
      <c r="H200" s="386"/>
      <c r="I200" s="386"/>
      <c r="J200" s="386"/>
      <c r="K200" s="386"/>
      <c r="L200" s="386"/>
      <c r="M200" s="386"/>
      <c r="N200" s="386"/>
      <c r="O200" s="386"/>
      <c r="P200" s="386"/>
      <c r="Q200" s="386"/>
      <c r="R200" s="386"/>
      <c r="S200" s="386"/>
      <c r="T200" s="386"/>
      <c r="U200" s="386"/>
      <c r="V200" s="386"/>
      <c r="W200" s="386"/>
      <c r="X200" s="386"/>
      <c r="Y200" s="386"/>
      <c r="Z200" s="386"/>
    </row>
    <row r="201" spans="1:26" ht="15.75" customHeight="1">
      <c r="A201" s="386"/>
      <c r="B201" s="386"/>
      <c r="C201" s="386"/>
      <c r="D201" s="386"/>
      <c r="E201" s="386"/>
      <c r="F201" s="386"/>
      <c r="G201" s="386"/>
      <c r="H201" s="386"/>
      <c r="I201" s="386"/>
      <c r="J201" s="386"/>
      <c r="K201" s="386"/>
      <c r="L201" s="386"/>
      <c r="M201" s="386"/>
      <c r="N201" s="386"/>
      <c r="O201" s="386"/>
      <c r="P201" s="386"/>
      <c r="Q201" s="386"/>
      <c r="R201" s="386"/>
      <c r="S201" s="386"/>
      <c r="T201" s="386"/>
      <c r="U201" s="386"/>
      <c r="V201" s="386"/>
      <c r="W201" s="386"/>
      <c r="X201" s="386"/>
      <c r="Y201" s="386"/>
      <c r="Z201" s="386"/>
    </row>
    <row r="202" spans="1:26" ht="15.75" customHeight="1">
      <c r="A202" s="386"/>
      <c r="B202" s="386"/>
      <c r="C202" s="386"/>
      <c r="D202" s="386"/>
      <c r="E202" s="386"/>
      <c r="F202" s="386"/>
      <c r="G202" s="386"/>
      <c r="H202" s="386"/>
      <c r="I202" s="386"/>
      <c r="J202" s="386"/>
      <c r="K202" s="386"/>
      <c r="L202" s="386"/>
      <c r="M202" s="386"/>
      <c r="N202" s="386"/>
      <c r="O202" s="386"/>
      <c r="P202" s="386"/>
      <c r="Q202" s="386"/>
      <c r="R202" s="386"/>
      <c r="S202" s="386"/>
      <c r="T202" s="386"/>
      <c r="U202" s="386"/>
      <c r="V202" s="386"/>
      <c r="W202" s="386"/>
      <c r="X202" s="386"/>
      <c r="Y202" s="386"/>
      <c r="Z202" s="386"/>
    </row>
    <row r="203" spans="1:26" ht="15.75" customHeight="1">
      <c r="A203" s="386"/>
      <c r="B203" s="386"/>
      <c r="C203" s="386"/>
      <c r="D203" s="386"/>
      <c r="E203" s="386"/>
      <c r="F203" s="386"/>
      <c r="G203" s="386"/>
      <c r="H203" s="386"/>
      <c r="I203" s="386"/>
      <c r="J203" s="386"/>
      <c r="K203" s="386"/>
      <c r="L203" s="386"/>
      <c r="M203" s="386"/>
      <c r="N203" s="386"/>
      <c r="O203" s="386"/>
      <c r="P203" s="386"/>
      <c r="Q203" s="386"/>
      <c r="R203" s="386"/>
      <c r="S203" s="386"/>
      <c r="T203" s="386"/>
      <c r="U203" s="386"/>
      <c r="V203" s="386"/>
      <c r="W203" s="386"/>
      <c r="X203" s="386"/>
      <c r="Y203" s="386"/>
      <c r="Z203" s="386"/>
    </row>
    <row r="204" spans="1:26" ht="15.75" customHeight="1">
      <c r="A204" s="386"/>
      <c r="B204" s="386"/>
      <c r="C204" s="386"/>
      <c r="D204" s="386"/>
      <c r="E204" s="386"/>
      <c r="F204" s="386"/>
      <c r="G204" s="386"/>
      <c r="H204" s="386"/>
      <c r="I204" s="386"/>
      <c r="J204" s="386"/>
      <c r="K204" s="386"/>
      <c r="L204" s="386"/>
      <c r="M204" s="386"/>
      <c r="N204" s="386"/>
      <c r="O204" s="386"/>
      <c r="P204" s="386"/>
      <c r="Q204" s="386"/>
      <c r="R204" s="386"/>
      <c r="S204" s="386"/>
      <c r="T204" s="386"/>
      <c r="U204" s="386"/>
      <c r="V204" s="386"/>
      <c r="W204" s="386"/>
      <c r="X204" s="386"/>
      <c r="Y204" s="386"/>
      <c r="Z204" s="386"/>
    </row>
    <row r="205" spans="1:26" ht="15.75" customHeight="1">
      <c r="A205" s="386"/>
      <c r="B205" s="386"/>
      <c r="C205" s="386"/>
      <c r="D205" s="386"/>
      <c r="E205" s="386"/>
      <c r="F205" s="386"/>
      <c r="G205" s="386"/>
      <c r="H205" s="386"/>
      <c r="I205" s="386"/>
      <c r="J205" s="386"/>
      <c r="K205" s="386"/>
      <c r="L205" s="386"/>
      <c r="M205" s="386"/>
      <c r="N205" s="386"/>
      <c r="O205" s="386"/>
      <c r="P205" s="386"/>
      <c r="Q205" s="386"/>
      <c r="R205" s="386"/>
      <c r="S205" s="386"/>
      <c r="T205" s="386"/>
      <c r="U205" s="386"/>
      <c r="V205" s="386"/>
      <c r="W205" s="386"/>
      <c r="X205" s="386"/>
      <c r="Y205" s="386"/>
      <c r="Z205" s="386"/>
    </row>
    <row r="206" spans="1:26" ht="15.75" customHeight="1">
      <c r="A206" s="386"/>
      <c r="B206" s="386"/>
      <c r="C206" s="386"/>
      <c r="D206" s="386"/>
      <c r="E206" s="386"/>
      <c r="F206" s="386"/>
      <c r="G206" s="386"/>
      <c r="H206" s="386"/>
      <c r="I206" s="386"/>
      <c r="J206" s="386"/>
      <c r="K206" s="386"/>
      <c r="L206" s="386"/>
      <c r="M206" s="386"/>
      <c r="N206" s="386"/>
      <c r="O206" s="386"/>
      <c r="P206" s="386"/>
      <c r="Q206" s="386"/>
      <c r="R206" s="386"/>
      <c r="S206" s="386"/>
      <c r="T206" s="386"/>
      <c r="U206" s="386"/>
      <c r="V206" s="386"/>
      <c r="W206" s="386"/>
      <c r="X206" s="386"/>
      <c r="Y206" s="386"/>
      <c r="Z206" s="386"/>
    </row>
    <row r="207" spans="1:26" ht="15.75" customHeight="1">
      <c r="A207" s="386"/>
      <c r="B207" s="386"/>
      <c r="C207" s="386"/>
      <c r="D207" s="386"/>
      <c r="E207" s="386"/>
      <c r="F207" s="386"/>
      <c r="G207" s="386"/>
      <c r="H207" s="386"/>
      <c r="I207" s="386"/>
      <c r="J207" s="386"/>
      <c r="K207" s="386"/>
      <c r="L207" s="386"/>
      <c r="M207" s="386"/>
      <c r="N207" s="386"/>
      <c r="O207" s="386"/>
      <c r="P207" s="386"/>
      <c r="Q207" s="386"/>
      <c r="R207" s="386"/>
      <c r="S207" s="386"/>
      <c r="T207" s="386"/>
      <c r="U207" s="386"/>
      <c r="V207" s="386"/>
      <c r="W207" s="386"/>
      <c r="X207" s="386"/>
      <c r="Y207" s="386"/>
      <c r="Z207" s="386"/>
    </row>
    <row r="208" spans="1:26" ht="15.75" customHeight="1">
      <c r="A208" s="386"/>
      <c r="B208" s="386"/>
      <c r="C208" s="386"/>
      <c r="D208" s="386"/>
      <c r="E208" s="386"/>
      <c r="F208" s="386"/>
      <c r="G208" s="386"/>
      <c r="H208" s="386"/>
      <c r="I208" s="386"/>
      <c r="J208" s="386"/>
      <c r="K208" s="386"/>
      <c r="L208" s="386"/>
      <c r="M208" s="386"/>
      <c r="N208" s="386"/>
      <c r="O208" s="386"/>
      <c r="P208" s="386"/>
      <c r="Q208" s="386"/>
      <c r="R208" s="386"/>
      <c r="S208" s="386"/>
      <c r="T208" s="386"/>
      <c r="U208" s="386"/>
      <c r="V208" s="386"/>
      <c r="W208" s="386"/>
      <c r="X208" s="386"/>
      <c r="Y208" s="386"/>
      <c r="Z208" s="386"/>
    </row>
    <row r="209" spans="1:26" ht="15.75" customHeight="1">
      <c r="A209" s="386"/>
      <c r="B209" s="386"/>
      <c r="C209" s="386"/>
      <c r="D209" s="386"/>
      <c r="E209" s="386"/>
      <c r="F209" s="386"/>
      <c r="G209" s="386"/>
      <c r="H209" s="386"/>
      <c r="I209" s="386"/>
      <c r="J209" s="386"/>
      <c r="K209" s="386"/>
      <c r="L209" s="386"/>
      <c r="M209" s="386"/>
      <c r="N209" s="386"/>
      <c r="O209" s="386"/>
      <c r="P209" s="386"/>
      <c r="Q209" s="386"/>
      <c r="R209" s="386"/>
      <c r="S209" s="386"/>
      <c r="T209" s="386"/>
      <c r="U209" s="386"/>
      <c r="V209" s="386"/>
      <c r="W209" s="386"/>
      <c r="X209" s="386"/>
      <c r="Y209" s="386"/>
      <c r="Z209" s="386"/>
    </row>
    <row r="210" spans="1:26" ht="15.75" customHeight="1">
      <c r="A210" s="386"/>
      <c r="B210" s="386"/>
      <c r="C210" s="386"/>
      <c r="D210" s="386"/>
      <c r="E210" s="386"/>
      <c r="F210" s="386"/>
      <c r="G210" s="386"/>
      <c r="H210" s="386"/>
      <c r="I210" s="386"/>
      <c r="J210" s="386"/>
      <c r="K210" s="386"/>
      <c r="L210" s="386"/>
      <c r="M210" s="386"/>
      <c r="N210" s="386"/>
      <c r="O210" s="386"/>
      <c r="P210" s="386"/>
      <c r="Q210" s="386"/>
      <c r="R210" s="386"/>
      <c r="S210" s="386"/>
      <c r="T210" s="386"/>
      <c r="U210" s="386"/>
      <c r="V210" s="386"/>
      <c r="W210" s="386"/>
      <c r="X210" s="386"/>
      <c r="Y210" s="386"/>
      <c r="Z210" s="386"/>
    </row>
    <row r="211" spans="1:26" ht="15.75" customHeight="1">
      <c r="A211" s="386"/>
      <c r="B211" s="386"/>
      <c r="C211" s="386"/>
      <c r="D211" s="386"/>
      <c r="E211" s="386"/>
      <c r="F211" s="386"/>
      <c r="G211" s="386"/>
      <c r="H211" s="386"/>
      <c r="I211" s="386"/>
      <c r="J211" s="386"/>
      <c r="K211" s="386"/>
      <c r="L211" s="386"/>
      <c r="M211" s="386"/>
      <c r="N211" s="386"/>
      <c r="O211" s="386"/>
      <c r="P211" s="386"/>
      <c r="Q211" s="386"/>
      <c r="R211" s="386"/>
      <c r="S211" s="386"/>
      <c r="T211" s="386"/>
      <c r="U211" s="386"/>
      <c r="V211" s="386"/>
      <c r="W211" s="386"/>
      <c r="X211" s="386"/>
      <c r="Y211" s="386"/>
      <c r="Z211" s="386"/>
    </row>
    <row r="212" spans="1:26" ht="15.75" customHeight="1">
      <c r="A212" s="386"/>
      <c r="B212" s="386"/>
      <c r="C212" s="386"/>
      <c r="D212" s="386"/>
      <c r="E212" s="386"/>
      <c r="F212" s="386"/>
      <c r="G212" s="386"/>
      <c r="H212" s="386"/>
      <c r="I212" s="386"/>
      <c r="J212" s="386"/>
      <c r="K212" s="386"/>
      <c r="L212" s="386"/>
      <c r="M212" s="386"/>
      <c r="N212" s="386"/>
      <c r="O212" s="386"/>
      <c r="P212" s="386"/>
      <c r="Q212" s="386"/>
      <c r="R212" s="386"/>
      <c r="S212" s="386"/>
      <c r="T212" s="386"/>
      <c r="U212" s="386"/>
      <c r="V212" s="386"/>
      <c r="W212" s="386"/>
      <c r="X212" s="386"/>
      <c r="Y212" s="386"/>
      <c r="Z212" s="386"/>
    </row>
    <row r="213" spans="1:26" ht="15.75" customHeight="1">
      <c r="A213" s="386"/>
      <c r="B213" s="386"/>
      <c r="C213" s="386"/>
      <c r="D213" s="386"/>
      <c r="E213" s="386"/>
      <c r="F213" s="386"/>
      <c r="G213" s="386"/>
      <c r="H213" s="386"/>
      <c r="I213" s="386"/>
      <c r="J213" s="386"/>
      <c r="K213" s="386"/>
      <c r="L213" s="386"/>
      <c r="M213" s="386"/>
      <c r="N213" s="386"/>
      <c r="O213" s="386"/>
      <c r="P213" s="386"/>
      <c r="Q213" s="386"/>
      <c r="R213" s="386"/>
      <c r="S213" s="386"/>
      <c r="T213" s="386"/>
      <c r="U213" s="386"/>
      <c r="V213" s="386"/>
      <c r="W213" s="386"/>
      <c r="X213" s="386"/>
      <c r="Y213" s="386"/>
      <c r="Z213" s="386"/>
    </row>
    <row r="214" spans="1:26" ht="15.75" customHeight="1">
      <c r="A214" s="386"/>
      <c r="B214" s="386"/>
      <c r="C214" s="386"/>
      <c r="D214" s="386"/>
      <c r="E214" s="386"/>
      <c r="F214" s="386"/>
      <c r="G214" s="386"/>
      <c r="H214" s="386"/>
      <c r="I214" s="386"/>
      <c r="J214" s="386"/>
      <c r="K214" s="386"/>
      <c r="L214" s="386"/>
      <c r="M214" s="386"/>
      <c r="N214" s="386"/>
      <c r="O214" s="386"/>
      <c r="P214" s="386"/>
      <c r="Q214" s="386"/>
      <c r="R214" s="386"/>
      <c r="S214" s="386"/>
      <c r="T214" s="386"/>
      <c r="U214" s="386"/>
      <c r="V214" s="386"/>
      <c r="W214" s="386"/>
      <c r="X214" s="386"/>
      <c r="Y214" s="386"/>
      <c r="Z214" s="386"/>
    </row>
    <row r="215" spans="1:26" ht="15.75" customHeight="1">
      <c r="A215" s="386"/>
      <c r="B215" s="386"/>
      <c r="C215" s="386"/>
      <c r="D215" s="386"/>
      <c r="E215" s="386"/>
      <c r="F215" s="386"/>
      <c r="G215" s="386"/>
      <c r="H215" s="386"/>
      <c r="I215" s="386"/>
      <c r="J215" s="386"/>
      <c r="K215" s="386"/>
      <c r="L215" s="386"/>
      <c r="M215" s="386"/>
      <c r="N215" s="386"/>
      <c r="O215" s="386"/>
      <c r="P215" s="386"/>
      <c r="Q215" s="386"/>
      <c r="R215" s="386"/>
      <c r="S215" s="386"/>
      <c r="T215" s="386"/>
      <c r="U215" s="386"/>
      <c r="V215" s="386"/>
      <c r="W215" s="386"/>
      <c r="X215" s="386"/>
      <c r="Y215" s="386"/>
      <c r="Z215" s="386"/>
    </row>
    <row r="216" spans="1:26" ht="15.75" customHeight="1">
      <c r="A216" s="386"/>
      <c r="B216" s="386"/>
      <c r="C216" s="386"/>
      <c r="D216" s="386"/>
      <c r="E216" s="386"/>
      <c r="F216" s="386"/>
      <c r="G216" s="386"/>
      <c r="H216" s="386"/>
      <c r="I216" s="386"/>
      <c r="J216" s="386"/>
      <c r="K216" s="386"/>
      <c r="L216" s="386"/>
      <c r="M216" s="386"/>
      <c r="N216" s="386"/>
      <c r="O216" s="386"/>
      <c r="P216" s="386"/>
      <c r="Q216" s="386"/>
      <c r="R216" s="386"/>
      <c r="S216" s="386"/>
      <c r="T216" s="386"/>
      <c r="U216" s="386"/>
      <c r="V216" s="386"/>
      <c r="W216" s="386"/>
      <c r="X216" s="386"/>
      <c r="Y216" s="386"/>
      <c r="Z216" s="386"/>
    </row>
    <row r="217" spans="1:26" ht="15.75" customHeight="1">
      <c r="A217" s="386"/>
      <c r="B217" s="386"/>
      <c r="C217" s="386"/>
      <c r="D217" s="386"/>
      <c r="E217" s="386"/>
      <c r="F217" s="386"/>
      <c r="G217" s="386"/>
      <c r="H217" s="386"/>
      <c r="I217" s="386"/>
      <c r="J217" s="386"/>
      <c r="K217" s="386"/>
      <c r="L217" s="386"/>
      <c r="M217" s="386"/>
      <c r="N217" s="386"/>
      <c r="O217" s="386"/>
      <c r="P217" s="386"/>
      <c r="Q217" s="386"/>
      <c r="R217" s="386"/>
      <c r="S217" s="386"/>
      <c r="T217" s="386"/>
      <c r="U217" s="386"/>
      <c r="V217" s="386"/>
      <c r="W217" s="386"/>
      <c r="X217" s="386"/>
      <c r="Y217" s="386"/>
      <c r="Z217" s="386"/>
    </row>
    <row r="218" spans="1:26" ht="15.75" customHeight="1">
      <c r="A218" s="386"/>
      <c r="B218" s="386"/>
      <c r="C218" s="386"/>
      <c r="D218" s="386"/>
      <c r="E218" s="386"/>
      <c r="F218" s="386"/>
      <c r="G218" s="386"/>
      <c r="H218" s="386"/>
      <c r="I218" s="386"/>
      <c r="J218" s="386"/>
      <c r="K218" s="386"/>
      <c r="L218" s="386"/>
      <c r="M218" s="386"/>
      <c r="N218" s="386"/>
      <c r="O218" s="386"/>
      <c r="P218" s="386"/>
      <c r="Q218" s="386"/>
      <c r="R218" s="386"/>
      <c r="S218" s="386"/>
      <c r="T218" s="386"/>
      <c r="U218" s="386"/>
      <c r="V218" s="386"/>
      <c r="W218" s="386"/>
      <c r="X218" s="386"/>
      <c r="Y218" s="386"/>
      <c r="Z218" s="386"/>
    </row>
    <row r="219" spans="1:26" ht="15.75" customHeight="1">
      <c r="A219" s="386"/>
      <c r="B219" s="386"/>
      <c r="C219" s="386"/>
      <c r="D219" s="386"/>
      <c r="E219" s="386"/>
      <c r="F219" s="386"/>
      <c r="G219" s="386"/>
      <c r="H219" s="386"/>
      <c r="I219" s="386"/>
      <c r="J219" s="386"/>
      <c r="K219" s="386"/>
      <c r="L219" s="386"/>
      <c r="M219" s="386"/>
      <c r="N219" s="386"/>
      <c r="O219" s="386"/>
      <c r="P219" s="386"/>
      <c r="Q219" s="386"/>
      <c r="R219" s="386"/>
      <c r="S219" s="386"/>
      <c r="T219" s="386"/>
      <c r="U219" s="386"/>
      <c r="V219" s="386"/>
      <c r="W219" s="386"/>
      <c r="X219" s="386"/>
      <c r="Y219" s="386"/>
      <c r="Z219" s="386"/>
    </row>
    <row r="220" spans="1:26" ht="15.75" customHeight="1">
      <c r="A220" s="386"/>
      <c r="B220" s="386"/>
      <c r="C220" s="386"/>
      <c r="D220" s="386"/>
      <c r="E220" s="386"/>
      <c r="F220" s="386"/>
      <c r="G220" s="386"/>
      <c r="H220" s="386"/>
      <c r="I220" s="386"/>
      <c r="J220" s="386"/>
      <c r="K220" s="386"/>
      <c r="L220" s="386"/>
      <c r="M220" s="386"/>
      <c r="N220" s="386"/>
      <c r="O220" s="386"/>
      <c r="P220" s="386"/>
      <c r="Q220" s="386"/>
      <c r="R220" s="386"/>
      <c r="S220" s="386"/>
      <c r="T220" s="386"/>
      <c r="U220" s="386"/>
      <c r="V220" s="386"/>
      <c r="W220" s="386"/>
      <c r="X220" s="386"/>
      <c r="Y220" s="386"/>
      <c r="Z220" s="386"/>
    </row>
    <row r="221" spans="1:26" ht="15.75" customHeight="1">
      <c r="A221" s="386"/>
      <c r="B221" s="386"/>
      <c r="C221" s="386"/>
      <c r="D221" s="386"/>
      <c r="E221" s="386"/>
      <c r="F221" s="386"/>
      <c r="G221" s="386"/>
      <c r="H221" s="386"/>
      <c r="I221" s="386"/>
      <c r="J221" s="386"/>
      <c r="K221" s="386"/>
      <c r="L221" s="386"/>
      <c r="M221" s="386"/>
      <c r="N221" s="386"/>
      <c r="O221" s="386"/>
      <c r="P221" s="386"/>
      <c r="Q221" s="386"/>
      <c r="R221" s="386"/>
      <c r="S221" s="386"/>
      <c r="T221" s="386"/>
      <c r="U221" s="386"/>
      <c r="V221" s="386"/>
      <c r="W221" s="386"/>
      <c r="X221" s="386"/>
      <c r="Y221" s="386"/>
      <c r="Z221" s="386"/>
    </row>
    <row r="222" spans="1:26" ht="15.75" customHeight="1">
      <c r="A222" s="386"/>
      <c r="B222" s="386"/>
      <c r="C222" s="386"/>
      <c r="D222" s="386"/>
      <c r="E222" s="386"/>
      <c r="F222" s="386"/>
      <c r="G222" s="386"/>
      <c r="H222" s="386"/>
      <c r="I222" s="386"/>
      <c r="J222" s="386"/>
      <c r="K222" s="386"/>
      <c r="L222" s="386"/>
      <c r="M222" s="386"/>
      <c r="N222" s="386"/>
      <c r="O222" s="386"/>
      <c r="P222" s="386"/>
      <c r="Q222" s="386"/>
      <c r="R222" s="386"/>
      <c r="S222" s="386"/>
      <c r="T222" s="386"/>
      <c r="U222" s="386"/>
      <c r="V222" s="386"/>
      <c r="W222" s="386"/>
      <c r="X222" s="386"/>
      <c r="Y222" s="386"/>
      <c r="Z222" s="386"/>
    </row>
    <row r="223" spans="1:26" ht="15.75" customHeight="1">
      <c r="A223" s="386"/>
      <c r="B223" s="386"/>
      <c r="C223" s="386"/>
      <c r="D223" s="386"/>
      <c r="E223" s="386"/>
      <c r="F223" s="386"/>
      <c r="G223" s="386"/>
      <c r="H223" s="386"/>
      <c r="I223" s="386"/>
      <c r="J223" s="386"/>
      <c r="K223" s="386"/>
      <c r="L223" s="386"/>
      <c r="M223" s="386"/>
      <c r="N223" s="386"/>
      <c r="O223" s="386"/>
      <c r="P223" s="386"/>
      <c r="Q223" s="386"/>
      <c r="R223" s="386"/>
      <c r="S223" s="386"/>
      <c r="T223" s="386"/>
      <c r="U223" s="386"/>
      <c r="V223" s="386"/>
      <c r="W223" s="386"/>
      <c r="X223" s="386"/>
      <c r="Y223" s="386"/>
      <c r="Z223" s="386"/>
    </row>
    <row r="224" spans="1:26" ht="15.75" customHeight="1">
      <c r="A224" s="386"/>
      <c r="B224" s="386"/>
      <c r="C224" s="386"/>
      <c r="D224" s="386"/>
      <c r="E224" s="386"/>
      <c r="F224" s="386"/>
      <c r="G224" s="386"/>
      <c r="H224" s="386"/>
      <c r="I224" s="386"/>
      <c r="J224" s="386"/>
      <c r="K224" s="386"/>
      <c r="L224" s="386"/>
      <c r="M224" s="386"/>
      <c r="N224" s="386"/>
      <c r="O224" s="386"/>
      <c r="P224" s="386"/>
      <c r="Q224" s="386"/>
      <c r="R224" s="386"/>
      <c r="S224" s="386"/>
      <c r="T224" s="386"/>
      <c r="U224" s="386"/>
      <c r="V224" s="386"/>
      <c r="W224" s="386"/>
      <c r="X224" s="386"/>
      <c r="Y224" s="386"/>
      <c r="Z224" s="386"/>
    </row>
    <row r="225" spans="1:26" ht="15.75" customHeight="1">
      <c r="A225" s="386"/>
      <c r="B225" s="386"/>
      <c r="C225" s="386"/>
      <c r="D225" s="386"/>
      <c r="E225" s="386"/>
      <c r="F225" s="386"/>
      <c r="G225" s="386"/>
      <c r="H225" s="386"/>
      <c r="I225" s="386"/>
      <c r="J225" s="386"/>
      <c r="K225" s="386"/>
      <c r="L225" s="386"/>
      <c r="M225" s="386"/>
      <c r="N225" s="386"/>
      <c r="O225" s="386"/>
      <c r="P225" s="386"/>
      <c r="Q225" s="386"/>
      <c r="R225" s="386"/>
      <c r="S225" s="386"/>
      <c r="T225" s="386"/>
      <c r="U225" s="386"/>
      <c r="V225" s="386"/>
      <c r="W225" s="386"/>
      <c r="X225" s="386"/>
      <c r="Y225" s="386"/>
      <c r="Z225" s="386"/>
    </row>
    <row r="226" spans="1:26" ht="15.75" customHeight="1">
      <c r="A226" s="386"/>
      <c r="B226" s="386"/>
      <c r="C226" s="386"/>
      <c r="D226" s="386"/>
      <c r="E226" s="386"/>
      <c r="F226" s="386"/>
      <c r="G226" s="386"/>
      <c r="H226" s="386"/>
      <c r="I226" s="386"/>
      <c r="J226" s="386"/>
      <c r="K226" s="386"/>
      <c r="L226" s="386"/>
      <c r="M226" s="386"/>
      <c r="N226" s="386"/>
      <c r="O226" s="386"/>
      <c r="P226" s="386"/>
      <c r="Q226" s="386"/>
      <c r="R226" s="386"/>
      <c r="S226" s="386"/>
      <c r="T226" s="386"/>
      <c r="U226" s="386"/>
      <c r="V226" s="386"/>
      <c r="W226" s="386"/>
      <c r="X226" s="386"/>
      <c r="Y226" s="386"/>
      <c r="Z226" s="386"/>
    </row>
    <row r="227" spans="1:26" ht="15.75" customHeight="1">
      <c r="A227" s="386"/>
      <c r="B227" s="386"/>
      <c r="C227" s="386"/>
      <c r="D227" s="386"/>
      <c r="E227" s="386"/>
      <c r="F227" s="386"/>
      <c r="G227" s="386"/>
      <c r="H227" s="386"/>
      <c r="I227" s="386"/>
      <c r="J227" s="386"/>
      <c r="K227" s="386"/>
      <c r="L227" s="386"/>
      <c r="M227" s="386"/>
      <c r="N227" s="386"/>
      <c r="O227" s="386"/>
      <c r="P227" s="386"/>
      <c r="Q227" s="386"/>
      <c r="R227" s="386"/>
      <c r="S227" s="386"/>
      <c r="T227" s="386"/>
      <c r="U227" s="386"/>
      <c r="V227" s="386"/>
      <c r="W227" s="386"/>
      <c r="X227" s="386"/>
      <c r="Y227" s="386"/>
      <c r="Z227" s="386"/>
    </row>
    <row r="228" spans="1:26" ht="15.75" customHeight="1">
      <c r="A228" s="386"/>
      <c r="B228" s="386"/>
      <c r="C228" s="386"/>
      <c r="D228" s="386"/>
      <c r="E228" s="386"/>
      <c r="F228" s="386"/>
      <c r="G228" s="386"/>
      <c r="H228" s="386"/>
      <c r="I228" s="386"/>
      <c r="J228" s="386"/>
      <c r="K228" s="386"/>
      <c r="L228" s="386"/>
      <c r="M228" s="386"/>
      <c r="N228" s="386"/>
      <c r="O228" s="386"/>
      <c r="P228" s="386"/>
      <c r="Q228" s="386"/>
      <c r="R228" s="386"/>
      <c r="S228" s="386"/>
      <c r="T228" s="386"/>
      <c r="U228" s="386"/>
      <c r="V228" s="386"/>
      <c r="W228" s="386"/>
      <c r="X228" s="386"/>
      <c r="Y228" s="386"/>
      <c r="Z228" s="386"/>
    </row>
    <row r="229" spans="1:26" ht="15.75" customHeight="1">
      <c r="A229" s="386"/>
      <c r="B229" s="386"/>
      <c r="C229" s="386"/>
      <c r="D229" s="386"/>
      <c r="E229" s="386"/>
      <c r="F229" s="386"/>
      <c r="G229" s="386"/>
      <c r="H229" s="386"/>
      <c r="I229" s="386"/>
      <c r="J229" s="386"/>
      <c r="K229" s="386"/>
      <c r="L229" s="386"/>
      <c r="M229" s="386"/>
      <c r="N229" s="386"/>
      <c r="O229" s="386"/>
      <c r="P229" s="386"/>
      <c r="Q229" s="386"/>
      <c r="R229" s="386"/>
      <c r="S229" s="386"/>
      <c r="T229" s="386"/>
      <c r="U229" s="386"/>
      <c r="V229" s="386"/>
      <c r="W229" s="386"/>
      <c r="X229" s="386"/>
      <c r="Y229" s="386"/>
      <c r="Z229" s="386"/>
    </row>
    <row r="230" spans="1:26" ht="15.75" customHeight="1">
      <c r="A230" s="386"/>
      <c r="B230" s="386"/>
      <c r="C230" s="386"/>
      <c r="D230" s="386"/>
      <c r="E230" s="386"/>
      <c r="F230" s="386"/>
      <c r="G230" s="386"/>
      <c r="H230" s="386"/>
      <c r="I230" s="386"/>
      <c r="J230" s="386"/>
      <c r="K230" s="386"/>
      <c r="L230" s="386"/>
      <c r="M230" s="386"/>
      <c r="N230" s="386"/>
      <c r="O230" s="386"/>
      <c r="P230" s="386"/>
      <c r="Q230" s="386"/>
      <c r="R230" s="386"/>
      <c r="S230" s="386"/>
      <c r="T230" s="386"/>
      <c r="U230" s="386"/>
      <c r="V230" s="386"/>
      <c r="W230" s="386"/>
      <c r="X230" s="386"/>
      <c r="Y230" s="386"/>
      <c r="Z230" s="386"/>
    </row>
    <row r="231" spans="1:26" ht="15.75" customHeight="1">
      <c r="A231" s="386"/>
      <c r="B231" s="386"/>
      <c r="C231" s="386"/>
      <c r="D231" s="386"/>
      <c r="E231" s="386"/>
      <c r="F231" s="386"/>
      <c r="G231" s="386"/>
      <c r="H231" s="386"/>
      <c r="I231" s="386"/>
      <c r="J231" s="386"/>
      <c r="K231" s="386"/>
      <c r="L231" s="386"/>
      <c r="M231" s="386"/>
      <c r="N231" s="386"/>
      <c r="O231" s="386"/>
      <c r="P231" s="386"/>
      <c r="Q231" s="386"/>
      <c r="R231" s="386"/>
      <c r="S231" s="386"/>
      <c r="T231" s="386"/>
      <c r="U231" s="386"/>
      <c r="V231" s="386"/>
      <c r="W231" s="386"/>
      <c r="X231" s="386"/>
      <c r="Y231" s="386"/>
      <c r="Z231" s="386"/>
    </row>
    <row r="232" spans="1:26" ht="15.75" customHeight="1">
      <c r="A232" s="386"/>
      <c r="B232" s="386"/>
      <c r="C232" s="386"/>
      <c r="D232" s="386"/>
      <c r="E232" s="386"/>
      <c r="F232" s="386"/>
      <c r="G232" s="386"/>
      <c r="H232" s="386"/>
      <c r="I232" s="386"/>
      <c r="J232" s="386"/>
      <c r="K232" s="386"/>
      <c r="L232" s="386"/>
      <c r="M232" s="386"/>
      <c r="N232" s="386"/>
      <c r="O232" s="386"/>
      <c r="P232" s="386"/>
      <c r="Q232" s="386"/>
      <c r="R232" s="386"/>
      <c r="S232" s="386"/>
      <c r="T232" s="386"/>
      <c r="U232" s="386"/>
      <c r="V232" s="386"/>
      <c r="W232" s="386"/>
      <c r="X232" s="386"/>
      <c r="Y232" s="386"/>
      <c r="Z232" s="386"/>
    </row>
    <row r="233" spans="1:26" ht="15.75" customHeight="1">
      <c r="A233" s="386"/>
      <c r="B233" s="386"/>
      <c r="C233" s="386"/>
      <c r="D233" s="386"/>
      <c r="E233" s="386"/>
      <c r="F233" s="386"/>
      <c r="G233" s="386"/>
      <c r="H233" s="386"/>
      <c r="I233" s="386"/>
      <c r="J233" s="386"/>
      <c r="K233" s="386"/>
      <c r="L233" s="386"/>
      <c r="M233" s="386"/>
      <c r="N233" s="386"/>
      <c r="O233" s="386"/>
      <c r="P233" s="386"/>
      <c r="Q233" s="386"/>
      <c r="R233" s="386"/>
      <c r="S233" s="386"/>
      <c r="T233" s="386"/>
      <c r="U233" s="386"/>
      <c r="V233" s="386"/>
      <c r="W233" s="386"/>
      <c r="X233" s="386"/>
      <c r="Y233" s="386"/>
      <c r="Z233" s="386"/>
    </row>
    <row r="234" spans="1:26" ht="15.75" customHeight="1">
      <c r="A234" s="386"/>
      <c r="B234" s="386"/>
      <c r="C234" s="386"/>
      <c r="D234" s="386"/>
      <c r="E234" s="386"/>
      <c r="F234" s="386"/>
      <c r="G234" s="386"/>
      <c r="H234" s="386"/>
      <c r="I234" s="386"/>
      <c r="J234" s="386"/>
      <c r="K234" s="386"/>
      <c r="L234" s="386"/>
      <c r="M234" s="386"/>
      <c r="N234" s="386"/>
      <c r="O234" s="386"/>
      <c r="P234" s="386"/>
      <c r="Q234" s="386"/>
      <c r="R234" s="386"/>
      <c r="S234" s="386"/>
      <c r="T234" s="386"/>
      <c r="U234" s="386"/>
      <c r="V234" s="386"/>
      <c r="W234" s="386"/>
      <c r="X234" s="386"/>
      <c r="Y234" s="386"/>
      <c r="Z234" s="386"/>
    </row>
    <row r="235" spans="1:26" ht="15.75" customHeight="1">
      <c r="A235" s="386"/>
      <c r="B235" s="386"/>
      <c r="C235" s="386"/>
      <c r="D235" s="386"/>
      <c r="E235" s="386"/>
      <c r="F235" s="386"/>
      <c r="G235" s="386"/>
      <c r="H235" s="386"/>
      <c r="I235" s="386"/>
      <c r="J235" s="386"/>
      <c r="K235" s="386"/>
      <c r="L235" s="386"/>
      <c r="M235" s="386"/>
      <c r="N235" s="386"/>
      <c r="O235" s="386"/>
      <c r="P235" s="386"/>
      <c r="Q235" s="386"/>
      <c r="R235" s="386"/>
      <c r="S235" s="386"/>
      <c r="T235" s="386"/>
      <c r="U235" s="386"/>
      <c r="V235" s="386"/>
      <c r="W235" s="386"/>
      <c r="X235" s="386"/>
      <c r="Y235" s="386"/>
      <c r="Z235" s="386"/>
    </row>
    <row r="236" spans="1:26" ht="15.75" customHeight="1">
      <c r="A236" s="386"/>
      <c r="B236" s="386"/>
      <c r="C236" s="386"/>
      <c r="D236" s="386"/>
      <c r="E236" s="386"/>
      <c r="F236" s="386"/>
      <c r="G236" s="386"/>
      <c r="H236" s="386"/>
      <c r="I236" s="386"/>
      <c r="J236" s="386"/>
      <c r="K236" s="386"/>
      <c r="L236" s="386"/>
      <c r="M236" s="386"/>
      <c r="N236" s="386"/>
      <c r="O236" s="386"/>
      <c r="P236" s="386"/>
      <c r="Q236" s="386"/>
      <c r="R236" s="386"/>
      <c r="S236" s="386"/>
      <c r="T236" s="386"/>
      <c r="U236" s="386"/>
      <c r="V236" s="386"/>
      <c r="W236" s="386"/>
      <c r="X236" s="386"/>
      <c r="Y236" s="386"/>
      <c r="Z236" s="386"/>
    </row>
    <row r="237" spans="1:26" ht="15.75" customHeight="1">
      <c r="A237" s="386"/>
      <c r="B237" s="386"/>
      <c r="C237" s="386"/>
      <c r="D237" s="386"/>
      <c r="E237" s="386"/>
      <c r="F237" s="386"/>
      <c r="G237" s="386"/>
      <c r="H237" s="386"/>
      <c r="I237" s="386"/>
      <c r="J237" s="386"/>
      <c r="K237" s="386"/>
      <c r="L237" s="386"/>
      <c r="M237" s="386"/>
      <c r="N237" s="386"/>
      <c r="O237" s="386"/>
      <c r="P237" s="386"/>
      <c r="Q237" s="386"/>
      <c r="R237" s="386"/>
      <c r="S237" s="386"/>
      <c r="T237" s="386"/>
      <c r="U237" s="386"/>
      <c r="V237" s="386"/>
      <c r="W237" s="386"/>
      <c r="X237" s="386"/>
      <c r="Y237" s="386"/>
      <c r="Z237" s="386"/>
    </row>
    <row r="238" spans="1:26" ht="15.75" customHeight="1">
      <c r="A238" s="386"/>
      <c r="B238" s="386"/>
      <c r="C238" s="386"/>
      <c r="D238" s="386"/>
      <c r="E238" s="386"/>
      <c r="F238" s="386"/>
      <c r="G238" s="386"/>
      <c r="H238" s="386"/>
      <c r="I238" s="386"/>
      <c r="J238" s="386"/>
      <c r="K238" s="386"/>
      <c r="L238" s="386"/>
      <c r="M238" s="386"/>
      <c r="N238" s="386"/>
      <c r="O238" s="386"/>
      <c r="P238" s="386"/>
      <c r="Q238" s="386"/>
      <c r="R238" s="386"/>
      <c r="S238" s="386"/>
      <c r="T238" s="386"/>
      <c r="U238" s="386"/>
      <c r="V238" s="386"/>
      <c r="W238" s="386"/>
      <c r="X238" s="386"/>
      <c r="Y238" s="386"/>
      <c r="Z238" s="386"/>
    </row>
    <row r="239" spans="1:26" ht="15.75" customHeight="1">
      <c r="A239" s="386"/>
      <c r="B239" s="386"/>
      <c r="C239" s="386"/>
      <c r="D239" s="386"/>
      <c r="E239" s="386"/>
      <c r="F239" s="386"/>
      <c r="G239" s="386"/>
      <c r="H239" s="386"/>
      <c r="I239" s="386"/>
      <c r="J239" s="386"/>
      <c r="K239" s="386"/>
      <c r="L239" s="386"/>
      <c r="M239" s="386"/>
      <c r="N239" s="386"/>
      <c r="O239" s="386"/>
      <c r="P239" s="386"/>
      <c r="Q239" s="386"/>
      <c r="R239" s="386"/>
      <c r="S239" s="386"/>
      <c r="T239" s="386"/>
      <c r="U239" s="386"/>
      <c r="V239" s="386"/>
      <c r="W239" s="386"/>
      <c r="X239" s="386"/>
      <c r="Y239" s="386"/>
      <c r="Z239" s="386"/>
    </row>
    <row r="240" spans="1:26" ht="15.75" customHeight="1">
      <c r="A240" s="386"/>
      <c r="B240" s="386"/>
      <c r="C240" s="386"/>
      <c r="D240" s="386"/>
      <c r="E240" s="386"/>
      <c r="F240" s="386"/>
      <c r="G240" s="386"/>
      <c r="H240" s="386"/>
      <c r="I240" s="386"/>
      <c r="J240" s="386"/>
      <c r="K240" s="386"/>
      <c r="L240" s="386"/>
      <c r="M240" s="386"/>
      <c r="N240" s="386"/>
      <c r="O240" s="386"/>
      <c r="P240" s="386"/>
      <c r="Q240" s="386"/>
      <c r="R240" s="386"/>
      <c r="S240" s="386"/>
      <c r="T240" s="386"/>
      <c r="U240" s="386"/>
      <c r="V240" s="386"/>
      <c r="W240" s="386"/>
      <c r="X240" s="386"/>
      <c r="Y240" s="386"/>
      <c r="Z240" s="386"/>
    </row>
    <row r="241" spans="1:26" ht="15.75" customHeight="1">
      <c r="A241" s="386"/>
      <c r="B241" s="386"/>
      <c r="C241" s="386"/>
      <c r="D241" s="386"/>
      <c r="E241" s="386"/>
      <c r="F241" s="386"/>
      <c r="G241" s="386"/>
      <c r="H241" s="386"/>
      <c r="I241" s="386"/>
      <c r="J241" s="386"/>
      <c r="K241" s="386"/>
      <c r="L241" s="386"/>
      <c r="M241" s="386"/>
      <c r="N241" s="386"/>
      <c r="O241" s="386"/>
      <c r="P241" s="386"/>
      <c r="Q241" s="386"/>
      <c r="R241" s="386"/>
      <c r="S241" s="386"/>
      <c r="T241" s="386"/>
      <c r="U241" s="386"/>
      <c r="V241" s="386"/>
      <c r="W241" s="386"/>
      <c r="X241" s="386"/>
      <c r="Y241" s="386"/>
      <c r="Z241" s="386"/>
    </row>
    <row r="242" spans="1:26" ht="15.75" customHeight="1">
      <c r="A242" s="386"/>
      <c r="B242" s="386"/>
      <c r="C242" s="386"/>
      <c r="D242" s="386"/>
      <c r="E242" s="386"/>
      <c r="F242" s="386"/>
      <c r="G242" s="386"/>
      <c r="H242" s="386"/>
      <c r="I242" s="386"/>
      <c r="J242" s="386"/>
      <c r="K242" s="386"/>
      <c r="L242" s="386"/>
      <c r="M242" s="386"/>
      <c r="N242" s="386"/>
      <c r="O242" s="386"/>
      <c r="P242" s="386"/>
      <c r="Q242" s="386"/>
      <c r="R242" s="386"/>
      <c r="S242" s="386"/>
      <c r="T242" s="386"/>
      <c r="U242" s="386"/>
      <c r="V242" s="386"/>
      <c r="W242" s="386"/>
      <c r="X242" s="386"/>
      <c r="Y242" s="386"/>
      <c r="Z242" s="386"/>
    </row>
    <row r="243" spans="1:26" ht="15.75" customHeight="1">
      <c r="A243" s="386"/>
      <c r="B243" s="386"/>
      <c r="C243" s="386"/>
      <c r="D243" s="386"/>
      <c r="E243" s="386"/>
      <c r="F243" s="386"/>
      <c r="G243" s="386"/>
      <c r="H243" s="386"/>
      <c r="I243" s="386"/>
      <c r="J243" s="386"/>
      <c r="K243" s="386"/>
      <c r="L243" s="386"/>
      <c r="M243" s="386"/>
      <c r="N243" s="386"/>
      <c r="O243" s="386"/>
      <c r="P243" s="386"/>
      <c r="Q243" s="386"/>
      <c r="R243" s="386"/>
      <c r="S243" s="386"/>
      <c r="T243" s="386"/>
      <c r="U243" s="386"/>
      <c r="V243" s="386"/>
      <c r="W243" s="386"/>
      <c r="X243" s="386"/>
      <c r="Y243" s="386"/>
      <c r="Z243" s="386"/>
    </row>
    <row r="244" spans="1:26" ht="15.75" customHeight="1">
      <c r="A244" s="386"/>
      <c r="B244" s="386"/>
      <c r="C244" s="386"/>
      <c r="D244" s="386"/>
      <c r="E244" s="386"/>
      <c r="F244" s="386"/>
      <c r="G244" s="386"/>
      <c r="H244" s="386"/>
      <c r="I244" s="386"/>
      <c r="J244" s="386"/>
      <c r="K244" s="386"/>
      <c r="L244" s="386"/>
      <c r="M244" s="386"/>
      <c r="N244" s="386"/>
      <c r="O244" s="386"/>
      <c r="P244" s="386"/>
      <c r="Q244" s="386"/>
      <c r="R244" s="386"/>
      <c r="S244" s="386"/>
      <c r="T244" s="386"/>
      <c r="U244" s="386"/>
      <c r="V244" s="386"/>
      <c r="W244" s="386"/>
      <c r="X244" s="386"/>
      <c r="Y244" s="386"/>
      <c r="Z244" s="386"/>
    </row>
    <row r="245" spans="1:26" ht="15.75" customHeight="1">
      <c r="A245" s="386"/>
      <c r="B245" s="386"/>
      <c r="C245" s="386"/>
      <c r="D245" s="386"/>
      <c r="E245" s="386"/>
      <c r="F245" s="386"/>
      <c r="G245" s="386"/>
      <c r="H245" s="386"/>
      <c r="I245" s="386"/>
      <c r="J245" s="386"/>
      <c r="K245" s="386"/>
      <c r="L245" s="386"/>
      <c r="M245" s="386"/>
      <c r="N245" s="386"/>
      <c r="O245" s="386"/>
      <c r="P245" s="386"/>
      <c r="Q245" s="386"/>
      <c r="R245" s="386"/>
      <c r="S245" s="386"/>
      <c r="T245" s="386"/>
      <c r="U245" s="386"/>
      <c r="V245" s="386"/>
      <c r="W245" s="386"/>
      <c r="X245" s="386"/>
      <c r="Y245" s="386"/>
      <c r="Z245" s="386"/>
    </row>
    <row r="246" spans="1:26" ht="15.75" customHeight="1">
      <c r="A246" s="386"/>
      <c r="B246" s="386"/>
      <c r="C246" s="386"/>
      <c r="D246" s="386"/>
      <c r="E246" s="386"/>
      <c r="F246" s="386"/>
      <c r="G246" s="386"/>
      <c r="H246" s="386"/>
      <c r="I246" s="386"/>
      <c r="J246" s="386"/>
      <c r="K246" s="386"/>
      <c r="L246" s="386"/>
      <c r="M246" s="386"/>
      <c r="N246" s="386"/>
      <c r="O246" s="386"/>
      <c r="P246" s="386"/>
      <c r="Q246" s="386"/>
      <c r="R246" s="386"/>
      <c r="S246" s="386"/>
      <c r="T246" s="386"/>
      <c r="U246" s="386"/>
      <c r="V246" s="386"/>
      <c r="W246" s="386"/>
      <c r="X246" s="386"/>
      <c r="Y246" s="386"/>
      <c r="Z246" s="386"/>
    </row>
    <row r="247" spans="1:26" ht="15.75" customHeight="1">
      <c r="A247" s="386"/>
      <c r="B247" s="386"/>
      <c r="C247" s="386"/>
      <c r="D247" s="386"/>
      <c r="E247" s="386"/>
      <c r="F247" s="386"/>
      <c r="G247" s="386"/>
      <c r="H247" s="386"/>
      <c r="I247" s="386"/>
      <c r="J247" s="386"/>
      <c r="K247" s="386"/>
      <c r="L247" s="386"/>
      <c r="M247" s="386"/>
      <c r="N247" s="386"/>
      <c r="O247" s="386"/>
      <c r="P247" s="386"/>
      <c r="Q247" s="386"/>
      <c r="R247" s="386"/>
      <c r="S247" s="386"/>
      <c r="T247" s="386"/>
      <c r="U247" s="386"/>
      <c r="V247" s="386"/>
      <c r="W247" s="386"/>
      <c r="X247" s="386"/>
      <c r="Y247" s="386"/>
      <c r="Z247" s="386"/>
    </row>
    <row r="248" spans="1:26" ht="15.75" customHeight="1">
      <c r="A248" s="386"/>
      <c r="B248" s="386"/>
      <c r="C248" s="386"/>
      <c r="D248" s="386"/>
      <c r="E248" s="386"/>
      <c r="F248" s="386"/>
      <c r="G248" s="386"/>
      <c r="H248" s="386"/>
      <c r="I248" s="386"/>
      <c r="J248" s="386"/>
      <c r="K248" s="386"/>
      <c r="L248" s="386"/>
      <c r="M248" s="386"/>
      <c r="N248" s="386"/>
      <c r="O248" s="386"/>
      <c r="P248" s="386"/>
      <c r="Q248" s="386"/>
      <c r="R248" s="386"/>
      <c r="S248" s="386"/>
      <c r="T248" s="386"/>
      <c r="U248" s="386"/>
      <c r="V248" s="386"/>
      <c r="W248" s="386"/>
      <c r="X248" s="386"/>
      <c r="Y248" s="386"/>
      <c r="Z248" s="386"/>
    </row>
    <row r="249" spans="1:26" ht="15.75" customHeight="1">
      <c r="A249" s="386"/>
      <c r="B249" s="386"/>
      <c r="C249" s="386"/>
      <c r="D249" s="386"/>
      <c r="E249" s="386"/>
      <c r="F249" s="386"/>
      <c r="G249" s="386"/>
      <c r="H249" s="386"/>
      <c r="I249" s="386"/>
      <c r="J249" s="386"/>
      <c r="K249" s="386"/>
      <c r="L249" s="386"/>
      <c r="M249" s="386"/>
      <c r="N249" s="386"/>
      <c r="O249" s="386"/>
      <c r="P249" s="386"/>
      <c r="Q249" s="386"/>
      <c r="R249" s="386"/>
      <c r="S249" s="386"/>
      <c r="T249" s="386"/>
      <c r="U249" s="386"/>
      <c r="V249" s="386"/>
      <c r="W249" s="386"/>
      <c r="X249" s="386"/>
      <c r="Y249" s="386"/>
      <c r="Z249" s="386"/>
    </row>
    <row r="250" spans="1:26" ht="15.75" customHeight="1">
      <c r="A250" s="386"/>
      <c r="B250" s="386"/>
      <c r="C250" s="386"/>
      <c r="D250" s="386"/>
      <c r="E250" s="386"/>
      <c r="F250" s="386"/>
      <c r="G250" s="386"/>
      <c r="H250" s="386"/>
      <c r="I250" s="386"/>
      <c r="J250" s="386"/>
      <c r="K250" s="386"/>
      <c r="L250" s="386"/>
      <c r="M250" s="386"/>
      <c r="N250" s="386"/>
      <c r="O250" s="386"/>
      <c r="P250" s="386"/>
      <c r="Q250" s="386"/>
      <c r="R250" s="386"/>
      <c r="S250" s="386"/>
      <c r="T250" s="386"/>
      <c r="U250" s="386"/>
      <c r="V250" s="386"/>
      <c r="W250" s="386"/>
      <c r="X250" s="386"/>
      <c r="Y250" s="386"/>
      <c r="Z250" s="386"/>
    </row>
    <row r="251" spans="1:26" ht="15.75" customHeight="1">
      <c r="A251" s="386"/>
      <c r="B251" s="386"/>
      <c r="C251" s="386"/>
      <c r="D251" s="386"/>
      <c r="E251" s="386"/>
      <c r="F251" s="386"/>
      <c r="G251" s="386"/>
      <c r="H251" s="386"/>
      <c r="I251" s="386"/>
      <c r="J251" s="386"/>
      <c r="K251" s="386"/>
      <c r="L251" s="386"/>
      <c r="M251" s="386"/>
      <c r="N251" s="386"/>
      <c r="O251" s="386"/>
      <c r="P251" s="386"/>
      <c r="Q251" s="386"/>
      <c r="R251" s="386"/>
      <c r="S251" s="386"/>
      <c r="T251" s="386"/>
      <c r="U251" s="386"/>
      <c r="V251" s="386"/>
      <c r="W251" s="386"/>
      <c r="X251" s="386"/>
      <c r="Y251" s="386"/>
      <c r="Z251" s="386"/>
    </row>
    <row r="252" spans="1:26" ht="15.75" customHeight="1">
      <c r="A252" s="386"/>
      <c r="B252" s="386"/>
      <c r="C252" s="386"/>
      <c r="D252" s="386"/>
      <c r="E252" s="386"/>
      <c r="F252" s="386"/>
      <c r="G252" s="386"/>
      <c r="H252" s="386"/>
      <c r="I252" s="386"/>
      <c r="J252" s="386"/>
      <c r="K252" s="386"/>
      <c r="L252" s="386"/>
      <c r="M252" s="386"/>
      <c r="N252" s="386"/>
      <c r="O252" s="386"/>
      <c r="P252" s="386"/>
      <c r="Q252" s="386"/>
      <c r="R252" s="386"/>
      <c r="S252" s="386"/>
      <c r="T252" s="386"/>
      <c r="U252" s="386"/>
      <c r="V252" s="386"/>
      <c r="W252" s="386"/>
      <c r="X252" s="386"/>
      <c r="Y252" s="386"/>
      <c r="Z252" s="386"/>
    </row>
    <row r="253" spans="1:26" ht="15.75" customHeight="1">
      <c r="A253" s="386"/>
      <c r="B253" s="386"/>
      <c r="C253" s="386"/>
      <c r="D253" s="386"/>
      <c r="E253" s="386"/>
      <c r="F253" s="386"/>
      <c r="G253" s="386"/>
      <c r="H253" s="386"/>
      <c r="I253" s="386"/>
      <c r="J253" s="386"/>
      <c r="K253" s="386"/>
      <c r="L253" s="386"/>
      <c r="M253" s="386"/>
      <c r="N253" s="386"/>
      <c r="O253" s="386"/>
      <c r="P253" s="386"/>
      <c r="Q253" s="386"/>
      <c r="R253" s="386"/>
      <c r="S253" s="386"/>
      <c r="T253" s="386"/>
      <c r="U253" s="386"/>
      <c r="V253" s="386"/>
      <c r="W253" s="386"/>
      <c r="X253" s="386"/>
      <c r="Y253" s="386"/>
      <c r="Z253" s="386"/>
    </row>
    <row r="254" spans="1:26" ht="15.75" customHeight="1">
      <c r="A254" s="386"/>
      <c r="B254" s="386"/>
      <c r="C254" s="386"/>
      <c r="D254" s="386"/>
      <c r="E254" s="386"/>
      <c r="F254" s="386"/>
      <c r="G254" s="386"/>
      <c r="H254" s="386"/>
      <c r="I254" s="386"/>
      <c r="J254" s="386"/>
      <c r="K254" s="386"/>
      <c r="L254" s="386"/>
      <c r="M254" s="386"/>
      <c r="N254" s="386"/>
      <c r="O254" s="386"/>
      <c r="P254" s="386"/>
      <c r="Q254" s="386"/>
      <c r="R254" s="386"/>
      <c r="S254" s="386"/>
      <c r="T254" s="386"/>
      <c r="U254" s="386"/>
      <c r="V254" s="386"/>
      <c r="W254" s="386"/>
      <c r="X254" s="386"/>
      <c r="Y254" s="386"/>
      <c r="Z254" s="386"/>
    </row>
    <row r="255" spans="1:26" ht="15.75" customHeight="1">
      <c r="A255" s="386"/>
      <c r="B255" s="386"/>
      <c r="C255" s="386"/>
      <c r="D255" s="386"/>
      <c r="E255" s="386"/>
      <c r="F255" s="386"/>
      <c r="G255" s="386"/>
      <c r="H255" s="386"/>
      <c r="I255" s="386"/>
      <c r="J255" s="386"/>
      <c r="K255" s="386"/>
      <c r="L255" s="386"/>
      <c r="M255" s="386"/>
      <c r="N255" s="386"/>
      <c r="O255" s="386"/>
      <c r="P255" s="386"/>
      <c r="Q255" s="386"/>
      <c r="R255" s="386"/>
      <c r="S255" s="386"/>
      <c r="T255" s="386"/>
      <c r="U255" s="386"/>
      <c r="V255" s="386"/>
      <c r="W255" s="386"/>
      <c r="X255" s="386"/>
      <c r="Y255" s="386"/>
      <c r="Z255" s="386"/>
    </row>
    <row r="256" spans="1:26" ht="15.75" customHeight="1">
      <c r="A256" s="386"/>
      <c r="B256" s="386"/>
      <c r="C256" s="386"/>
      <c r="D256" s="386"/>
      <c r="E256" s="386"/>
      <c r="F256" s="386"/>
      <c r="G256" s="386"/>
      <c r="H256" s="386"/>
      <c r="I256" s="386"/>
      <c r="J256" s="386"/>
      <c r="K256" s="386"/>
      <c r="L256" s="386"/>
      <c r="M256" s="386"/>
      <c r="N256" s="386"/>
      <c r="O256" s="386"/>
      <c r="P256" s="386"/>
      <c r="Q256" s="386"/>
      <c r="R256" s="386"/>
      <c r="S256" s="386"/>
      <c r="T256" s="386"/>
      <c r="U256" s="386"/>
      <c r="V256" s="386"/>
      <c r="W256" s="386"/>
      <c r="X256" s="386"/>
      <c r="Y256" s="386"/>
      <c r="Z256" s="386"/>
    </row>
    <row r="257" spans="1:26" ht="15.75" customHeight="1">
      <c r="A257" s="386"/>
      <c r="B257" s="386"/>
      <c r="C257" s="386"/>
      <c r="D257" s="386"/>
      <c r="E257" s="386"/>
      <c r="F257" s="386"/>
      <c r="G257" s="386"/>
      <c r="H257" s="386"/>
      <c r="I257" s="386"/>
      <c r="J257" s="386"/>
      <c r="K257" s="386"/>
      <c r="L257" s="386"/>
      <c r="M257" s="386"/>
      <c r="N257" s="386"/>
      <c r="O257" s="386"/>
      <c r="P257" s="386"/>
      <c r="Q257" s="386"/>
      <c r="R257" s="386"/>
      <c r="S257" s="386"/>
      <c r="T257" s="386"/>
      <c r="U257" s="386"/>
      <c r="V257" s="386"/>
      <c r="W257" s="386"/>
      <c r="X257" s="386"/>
      <c r="Y257" s="386"/>
      <c r="Z257" s="386"/>
    </row>
    <row r="258" spans="1:26" ht="15.75" customHeight="1">
      <c r="A258" s="386"/>
      <c r="B258" s="386"/>
      <c r="C258" s="386"/>
      <c r="D258" s="386"/>
      <c r="E258" s="386"/>
      <c r="F258" s="386"/>
      <c r="G258" s="386"/>
      <c r="H258" s="386"/>
      <c r="I258" s="386"/>
      <c r="J258" s="386"/>
      <c r="K258" s="386"/>
      <c r="L258" s="386"/>
      <c r="M258" s="386"/>
      <c r="N258" s="386"/>
      <c r="O258" s="386"/>
      <c r="P258" s="386"/>
      <c r="Q258" s="386"/>
      <c r="R258" s="386"/>
      <c r="S258" s="386"/>
      <c r="T258" s="386"/>
      <c r="U258" s="386"/>
      <c r="V258" s="386"/>
      <c r="W258" s="386"/>
      <c r="X258" s="386"/>
      <c r="Y258" s="386"/>
      <c r="Z258" s="386"/>
    </row>
    <row r="259" spans="1:26" ht="15.75" customHeight="1">
      <c r="A259" s="386"/>
      <c r="B259" s="386"/>
      <c r="C259" s="386"/>
      <c r="D259" s="386"/>
      <c r="E259" s="386"/>
      <c r="F259" s="386"/>
      <c r="G259" s="386"/>
      <c r="H259" s="386"/>
      <c r="I259" s="386"/>
      <c r="J259" s="386"/>
      <c r="K259" s="386"/>
      <c r="L259" s="386"/>
      <c r="M259" s="386"/>
      <c r="N259" s="386"/>
      <c r="O259" s="386"/>
      <c r="P259" s="386"/>
      <c r="Q259" s="386"/>
      <c r="R259" s="386"/>
      <c r="S259" s="386"/>
      <c r="T259" s="386"/>
      <c r="U259" s="386"/>
      <c r="V259" s="386"/>
      <c r="W259" s="386"/>
      <c r="X259" s="386"/>
      <c r="Y259" s="386"/>
      <c r="Z259" s="386"/>
    </row>
    <row r="260" spans="1:26" ht="15.75" customHeight="1">
      <c r="A260" s="386"/>
      <c r="B260" s="386"/>
      <c r="C260" s="386"/>
      <c r="D260" s="386"/>
      <c r="E260" s="386"/>
      <c r="F260" s="386"/>
      <c r="G260" s="386"/>
      <c r="H260" s="386"/>
      <c r="I260" s="386"/>
      <c r="J260" s="386"/>
      <c r="K260" s="386"/>
      <c r="L260" s="386"/>
      <c r="M260" s="386"/>
      <c r="N260" s="386"/>
      <c r="O260" s="386"/>
      <c r="P260" s="386"/>
      <c r="Q260" s="386"/>
      <c r="R260" s="386"/>
      <c r="S260" s="386"/>
      <c r="T260" s="386"/>
      <c r="U260" s="386"/>
      <c r="V260" s="386"/>
      <c r="W260" s="386"/>
      <c r="X260" s="386"/>
      <c r="Y260" s="386"/>
      <c r="Z260" s="386"/>
    </row>
    <row r="261" spans="1:26" ht="15.75" customHeight="1">
      <c r="A261" s="386"/>
      <c r="B261" s="386"/>
      <c r="C261" s="386"/>
      <c r="D261" s="386"/>
      <c r="E261" s="386"/>
      <c r="F261" s="386"/>
      <c r="G261" s="386"/>
      <c r="H261" s="386"/>
      <c r="I261" s="386"/>
      <c r="J261" s="386"/>
      <c r="K261" s="386"/>
      <c r="L261" s="386"/>
      <c r="M261" s="386"/>
      <c r="N261" s="386"/>
      <c r="O261" s="386"/>
      <c r="P261" s="386"/>
      <c r="Q261" s="386"/>
      <c r="R261" s="386"/>
      <c r="S261" s="386"/>
      <c r="T261" s="386"/>
      <c r="U261" s="386"/>
      <c r="V261" s="386"/>
      <c r="W261" s="386"/>
      <c r="X261" s="386"/>
      <c r="Y261" s="386"/>
      <c r="Z261" s="386"/>
    </row>
    <row r="262" spans="1:26" ht="15.75" customHeight="1">
      <c r="A262" s="386"/>
      <c r="B262" s="386"/>
      <c r="C262" s="386"/>
      <c r="D262" s="386"/>
      <c r="E262" s="386"/>
      <c r="F262" s="386"/>
      <c r="G262" s="386"/>
      <c r="H262" s="386"/>
      <c r="I262" s="386"/>
      <c r="J262" s="386"/>
      <c r="K262" s="386"/>
      <c r="L262" s="386"/>
      <c r="M262" s="386"/>
      <c r="N262" s="386"/>
      <c r="O262" s="386"/>
      <c r="P262" s="386"/>
      <c r="Q262" s="386"/>
      <c r="R262" s="386"/>
      <c r="S262" s="386"/>
      <c r="T262" s="386"/>
      <c r="U262" s="386"/>
      <c r="V262" s="386"/>
      <c r="W262" s="386"/>
      <c r="X262" s="386"/>
      <c r="Y262" s="386"/>
      <c r="Z262" s="386"/>
    </row>
    <row r="263" spans="1:26" ht="15.75" customHeight="1">
      <c r="A263" s="386"/>
      <c r="B263" s="386"/>
      <c r="C263" s="386"/>
      <c r="D263" s="386"/>
      <c r="E263" s="386"/>
      <c r="F263" s="386"/>
      <c r="G263" s="386"/>
      <c r="H263" s="386"/>
      <c r="I263" s="386"/>
      <c r="J263" s="386"/>
      <c r="K263" s="386"/>
      <c r="L263" s="386"/>
      <c r="M263" s="386"/>
      <c r="N263" s="386"/>
      <c r="O263" s="386"/>
      <c r="P263" s="386"/>
      <c r="Q263" s="386"/>
      <c r="R263" s="386"/>
      <c r="S263" s="386"/>
      <c r="T263" s="386"/>
      <c r="U263" s="386"/>
      <c r="V263" s="386"/>
      <c r="W263" s="386"/>
      <c r="X263" s="386"/>
      <c r="Y263" s="386"/>
      <c r="Z263" s="386"/>
    </row>
    <row r="264" spans="1:26" ht="15.75" customHeight="1">
      <c r="A264" s="386"/>
      <c r="B264" s="386"/>
      <c r="C264" s="386"/>
      <c r="D264" s="386"/>
      <c r="E264" s="386"/>
      <c r="F264" s="386"/>
      <c r="G264" s="386"/>
      <c r="H264" s="386"/>
      <c r="I264" s="386"/>
      <c r="J264" s="386"/>
      <c r="K264" s="386"/>
      <c r="L264" s="386"/>
      <c r="M264" s="386"/>
      <c r="N264" s="386"/>
      <c r="O264" s="386"/>
      <c r="P264" s="386"/>
      <c r="Q264" s="386"/>
      <c r="R264" s="386"/>
      <c r="S264" s="386"/>
      <c r="T264" s="386"/>
      <c r="U264" s="386"/>
      <c r="V264" s="386"/>
      <c r="W264" s="386"/>
      <c r="X264" s="386"/>
      <c r="Y264" s="386"/>
      <c r="Z264" s="386"/>
    </row>
    <row r="265" spans="1:26" ht="15.75" customHeight="1">
      <c r="A265" s="386"/>
      <c r="B265" s="386"/>
      <c r="C265" s="386"/>
      <c r="D265" s="386"/>
      <c r="E265" s="386"/>
      <c r="F265" s="386"/>
      <c r="G265" s="386"/>
      <c r="H265" s="386"/>
      <c r="I265" s="386"/>
      <c r="J265" s="386"/>
      <c r="K265" s="386"/>
      <c r="L265" s="386"/>
      <c r="M265" s="386"/>
      <c r="N265" s="386"/>
      <c r="O265" s="386"/>
      <c r="P265" s="386"/>
      <c r="Q265" s="386"/>
      <c r="R265" s="386"/>
      <c r="S265" s="386"/>
      <c r="T265" s="386"/>
      <c r="U265" s="386"/>
      <c r="V265" s="386"/>
      <c r="W265" s="386"/>
      <c r="X265" s="386"/>
      <c r="Y265" s="386"/>
      <c r="Z265" s="386"/>
    </row>
    <row r="266" spans="1:26" ht="15.75" customHeight="1">
      <c r="A266" s="386"/>
      <c r="B266" s="386"/>
      <c r="C266" s="386"/>
      <c r="D266" s="386"/>
      <c r="E266" s="386"/>
      <c r="F266" s="386"/>
      <c r="G266" s="386"/>
      <c r="H266" s="386"/>
      <c r="I266" s="386"/>
      <c r="J266" s="386"/>
      <c r="K266" s="386"/>
      <c r="L266" s="386"/>
      <c r="M266" s="386"/>
      <c r="N266" s="386"/>
      <c r="O266" s="386"/>
      <c r="P266" s="386"/>
      <c r="Q266" s="386"/>
      <c r="R266" s="386"/>
      <c r="S266" s="386"/>
      <c r="T266" s="386"/>
      <c r="U266" s="386"/>
      <c r="V266" s="386"/>
      <c r="W266" s="386"/>
      <c r="X266" s="386"/>
      <c r="Y266" s="386"/>
      <c r="Z266" s="386"/>
    </row>
    <row r="267" spans="1:26" ht="15.75" customHeight="1">
      <c r="A267" s="386"/>
      <c r="B267" s="386"/>
      <c r="C267" s="386"/>
      <c r="D267" s="386"/>
      <c r="E267" s="386"/>
      <c r="F267" s="386"/>
      <c r="G267" s="386"/>
      <c r="H267" s="386"/>
      <c r="I267" s="386"/>
      <c r="J267" s="386"/>
      <c r="K267" s="386"/>
      <c r="L267" s="386"/>
      <c r="M267" s="386"/>
      <c r="N267" s="386"/>
      <c r="O267" s="386"/>
      <c r="P267" s="386"/>
      <c r="Q267" s="386"/>
      <c r="R267" s="386"/>
      <c r="S267" s="386"/>
      <c r="T267" s="386"/>
      <c r="U267" s="386"/>
      <c r="V267" s="386"/>
      <c r="W267" s="386"/>
      <c r="X267" s="386"/>
      <c r="Y267" s="386"/>
      <c r="Z267" s="386"/>
    </row>
    <row r="268" spans="1:26" ht="15.75" customHeight="1">
      <c r="A268" s="386"/>
      <c r="B268" s="386"/>
      <c r="C268" s="386"/>
      <c r="D268" s="386"/>
      <c r="E268" s="386"/>
      <c r="F268" s="386"/>
      <c r="G268" s="386"/>
      <c r="H268" s="386"/>
      <c r="I268" s="386"/>
      <c r="J268" s="386"/>
      <c r="K268" s="386"/>
      <c r="L268" s="386"/>
      <c r="M268" s="386"/>
      <c r="N268" s="386"/>
      <c r="O268" s="386"/>
      <c r="P268" s="386"/>
      <c r="Q268" s="386"/>
      <c r="R268" s="386"/>
      <c r="S268" s="386"/>
      <c r="T268" s="386"/>
      <c r="U268" s="386"/>
      <c r="V268" s="386"/>
      <c r="W268" s="386"/>
      <c r="X268" s="386"/>
      <c r="Y268" s="386"/>
      <c r="Z268" s="386"/>
    </row>
    <row r="269" spans="1:26" ht="15.75" customHeight="1">
      <c r="A269" s="386"/>
      <c r="B269" s="386"/>
      <c r="C269" s="386"/>
      <c r="D269" s="386"/>
      <c r="E269" s="386"/>
      <c r="F269" s="386"/>
      <c r="G269" s="386"/>
      <c r="H269" s="386"/>
      <c r="I269" s="386"/>
      <c r="J269" s="386"/>
      <c r="K269" s="386"/>
      <c r="L269" s="386"/>
      <c r="M269" s="386"/>
      <c r="N269" s="386"/>
      <c r="O269" s="386"/>
      <c r="P269" s="386"/>
      <c r="Q269" s="386"/>
      <c r="R269" s="386"/>
      <c r="S269" s="386"/>
      <c r="T269" s="386"/>
      <c r="U269" s="386"/>
      <c r="V269" s="386"/>
      <c r="W269" s="386"/>
      <c r="X269" s="386"/>
      <c r="Y269" s="386"/>
      <c r="Z269" s="386"/>
    </row>
    <row r="270" spans="1:26" ht="15.75" customHeight="1">
      <c r="A270" s="386"/>
      <c r="B270" s="386"/>
      <c r="C270" s="386"/>
      <c r="D270" s="386"/>
      <c r="E270" s="386"/>
      <c r="F270" s="386"/>
      <c r="G270" s="386"/>
      <c r="H270" s="386"/>
      <c r="I270" s="386"/>
      <c r="J270" s="386"/>
      <c r="K270" s="386"/>
      <c r="L270" s="386"/>
      <c r="M270" s="386"/>
      <c r="N270" s="386"/>
      <c r="O270" s="386"/>
      <c r="P270" s="386"/>
      <c r="Q270" s="386"/>
      <c r="R270" s="386"/>
      <c r="S270" s="386"/>
      <c r="T270" s="386"/>
      <c r="U270" s="386"/>
      <c r="V270" s="386"/>
      <c r="W270" s="386"/>
      <c r="X270" s="386"/>
      <c r="Y270" s="386"/>
      <c r="Z270" s="386"/>
    </row>
    <row r="271" spans="1:26" ht="15.75" customHeight="1">
      <c r="A271" s="386"/>
      <c r="B271" s="386"/>
      <c r="C271" s="386"/>
      <c r="D271" s="386"/>
      <c r="E271" s="386"/>
      <c r="F271" s="386"/>
      <c r="G271" s="386"/>
      <c r="H271" s="386"/>
      <c r="I271" s="386"/>
      <c r="J271" s="386"/>
      <c r="K271" s="386"/>
      <c r="L271" s="386"/>
      <c r="M271" s="386"/>
      <c r="N271" s="386"/>
      <c r="O271" s="386"/>
      <c r="P271" s="386"/>
      <c r="Q271" s="386"/>
      <c r="R271" s="386"/>
      <c r="S271" s="386"/>
      <c r="T271" s="386"/>
      <c r="U271" s="386"/>
      <c r="V271" s="386"/>
      <c r="W271" s="386"/>
      <c r="X271" s="386"/>
      <c r="Y271" s="386"/>
      <c r="Z271" s="386"/>
    </row>
    <row r="272" spans="1:26" ht="15.75" customHeight="1">
      <c r="A272" s="386"/>
      <c r="B272" s="386"/>
      <c r="C272" s="386"/>
      <c r="D272" s="386"/>
      <c r="E272" s="386"/>
      <c r="F272" s="386"/>
      <c r="G272" s="386"/>
      <c r="H272" s="386"/>
      <c r="I272" s="386"/>
      <c r="J272" s="386"/>
      <c r="K272" s="386"/>
      <c r="L272" s="386"/>
      <c r="M272" s="386"/>
      <c r="N272" s="386"/>
      <c r="O272" s="386"/>
      <c r="P272" s="386"/>
      <c r="Q272" s="386"/>
      <c r="R272" s="386"/>
      <c r="S272" s="386"/>
      <c r="T272" s="386"/>
      <c r="U272" s="386"/>
      <c r="V272" s="386"/>
      <c r="W272" s="386"/>
      <c r="X272" s="386"/>
      <c r="Y272" s="386"/>
      <c r="Z272" s="386"/>
    </row>
    <row r="273" spans="1:26" ht="15.75" customHeight="1">
      <c r="A273" s="386"/>
      <c r="B273" s="386"/>
      <c r="C273" s="386"/>
      <c r="D273" s="386"/>
      <c r="E273" s="386"/>
      <c r="F273" s="386"/>
      <c r="G273" s="386"/>
      <c r="H273" s="386"/>
      <c r="I273" s="386"/>
      <c r="J273" s="386"/>
      <c r="K273" s="386"/>
      <c r="L273" s="386"/>
      <c r="M273" s="386"/>
      <c r="N273" s="386"/>
      <c r="O273" s="386"/>
      <c r="P273" s="386"/>
      <c r="Q273" s="386"/>
      <c r="R273" s="386"/>
      <c r="S273" s="386"/>
      <c r="T273" s="386"/>
      <c r="U273" s="386"/>
      <c r="V273" s="386"/>
      <c r="W273" s="386"/>
      <c r="X273" s="386"/>
      <c r="Y273" s="386"/>
      <c r="Z273" s="386"/>
    </row>
    <row r="274" spans="1:26" ht="15.75" customHeight="1">
      <c r="A274" s="386"/>
      <c r="B274" s="386"/>
      <c r="C274" s="386"/>
      <c r="D274" s="386"/>
      <c r="E274" s="386"/>
      <c r="F274" s="386"/>
      <c r="G274" s="386"/>
      <c r="H274" s="386"/>
      <c r="I274" s="386"/>
      <c r="J274" s="386"/>
      <c r="K274" s="386"/>
      <c r="L274" s="386"/>
      <c r="M274" s="386"/>
      <c r="N274" s="386"/>
      <c r="O274" s="386"/>
      <c r="P274" s="386"/>
      <c r="Q274" s="386"/>
      <c r="R274" s="386"/>
      <c r="S274" s="386"/>
      <c r="T274" s="386"/>
      <c r="U274" s="386"/>
      <c r="V274" s="386"/>
      <c r="W274" s="386"/>
      <c r="X274" s="386"/>
      <c r="Y274" s="386"/>
      <c r="Z274" s="386"/>
    </row>
    <row r="275" spans="1:26" ht="15.75" customHeight="1">
      <c r="A275" s="386"/>
      <c r="B275" s="386"/>
      <c r="C275" s="386"/>
      <c r="D275" s="386"/>
      <c r="E275" s="386"/>
      <c r="F275" s="386"/>
      <c r="G275" s="386"/>
      <c r="H275" s="386"/>
      <c r="I275" s="386"/>
      <c r="J275" s="386"/>
      <c r="K275" s="386"/>
      <c r="L275" s="386"/>
      <c r="M275" s="386"/>
      <c r="N275" s="386"/>
      <c r="O275" s="386"/>
      <c r="P275" s="386"/>
      <c r="Q275" s="386"/>
      <c r="R275" s="386"/>
      <c r="S275" s="386"/>
      <c r="T275" s="386"/>
      <c r="U275" s="386"/>
      <c r="V275" s="386"/>
      <c r="W275" s="386"/>
      <c r="X275" s="386"/>
      <c r="Y275" s="386"/>
      <c r="Z275" s="386"/>
    </row>
    <row r="276" spans="1:26" ht="15.75" customHeight="1">
      <c r="A276" s="386"/>
      <c r="B276" s="386"/>
      <c r="C276" s="386"/>
      <c r="D276" s="386"/>
      <c r="E276" s="386"/>
      <c r="F276" s="386"/>
      <c r="G276" s="386"/>
      <c r="H276" s="386"/>
      <c r="I276" s="386"/>
      <c r="J276" s="386"/>
      <c r="K276" s="386"/>
      <c r="L276" s="386"/>
      <c r="M276" s="386"/>
      <c r="N276" s="386"/>
      <c r="O276" s="386"/>
      <c r="P276" s="386"/>
      <c r="Q276" s="386"/>
      <c r="R276" s="386"/>
      <c r="S276" s="386"/>
      <c r="T276" s="386"/>
      <c r="U276" s="386"/>
      <c r="V276" s="386"/>
      <c r="W276" s="386"/>
      <c r="X276" s="386"/>
      <c r="Y276" s="386"/>
      <c r="Z276" s="386"/>
    </row>
    <row r="277" spans="1:26" ht="15.75" customHeight="1">
      <c r="A277" s="386"/>
      <c r="B277" s="386"/>
      <c r="C277" s="386"/>
      <c r="D277" s="386"/>
      <c r="E277" s="386"/>
      <c r="F277" s="386"/>
      <c r="G277" s="386"/>
      <c r="H277" s="386"/>
      <c r="I277" s="386"/>
      <c r="J277" s="386"/>
      <c r="K277" s="386"/>
      <c r="L277" s="386"/>
      <c r="M277" s="386"/>
      <c r="N277" s="386"/>
      <c r="O277" s="386"/>
      <c r="P277" s="386"/>
      <c r="Q277" s="386"/>
      <c r="R277" s="386"/>
      <c r="S277" s="386"/>
      <c r="T277" s="386"/>
      <c r="U277" s="386"/>
      <c r="V277" s="386"/>
      <c r="W277" s="386"/>
      <c r="X277" s="386"/>
      <c r="Y277" s="386"/>
      <c r="Z277" s="386"/>
    </row>
    <row r="278" spans="1:26" ht="15.75" customHeight="1">
      <c r="A278" s="386"/>
      <c r="B278" s="386"/>
      <c r="C278" s="386"/>
      <c r="D278" s="386"/>
      <c r="E278" s="386"/>
      <c r="F278" s="386"/>
      <c r="G278" s="386"/>
      <c r="H278" s="386"/>
      <c r="I278" s="386"/>
      <c r="J278" s="386"/>
      <c r="K278" s="386"/>
      <c r="L278" s="386"/>
      <c r="M278" s="386"/>
      <c r="N278" s="386"/>
      <c r="O278" s="386"/>
      <c r="P278" s="386"/>
      <c r="Q278" s="386"/>
      <c r="R278" s="386"/>
      <c r="S278" s="386"/>
      <c r="T278" s="386"/>
      <c r="U278" s="386"/>
      <c r="V278" s="386"/>
      <c r="W278" s="386"/>
      <c r="X278" s="386"/>
      <c r="Y278" s="386"/>
      <c r="Z278" s="386"/>
    </row>
    <row r="279" spans="1:26" ht="15.75" customHeight="1">
      <c r="A279" s="386"/>
      <c r="B279" s="386"/>
      <c r="C279" s="386"/>
      <c r="D279" s="386"/>
      <c r="E279" s="386"/>
      <c r="F279" s="386"/>
      <c r="G279" s="386"/>
      <c r="H279" s="386"/>
      <c r="I279" s="386"/>
      <c r="J279" s="386"/>
      <c r="K279" s="386"/>
      <c r="L279" s="386"/>
      <c r="M279" s="386"/>
      <c r="N279" s="386"/>
      <c r="O279" s="386"/>
      <c r="P279" s="386"/>
      <c r="Q279" s="386"/>
      <c r="R279" s="386"/>
      <c r="S279" s="386"/>
      <c r="T279" s="386"/>
      <c r="U279" s="386"/>
      <c r="V279" s="386"/>
      <c r="W279" s="386"/>
      <c r="X279" s="386"/>
      <c r="Y279" s="386"/>
      <c r="Z279" s="386"/>
    </row>
    <row r="280" spans="1:26" ht="15.75" customHeight="1">
      <c r="A280" s="386"/>
      <c r="B280" s="386"/>
      <c r="C280" s="386"/>
      <c r="D280" s="386"/>
      <c r="E280" s="386"/>
      <c r="F280" s="386"/>
      <c r="G280" s="386"/>
      <c r="H280" s="386"/>
      <c r="I280" s="386"/>
      <c r="J280" s="386"/>
      <c r="K280" s="386"/>
      <c r="L280" s="386"/>
      <c r="M280" s="386"/>
      <c r="N280" s="386"/>
      <c r="O280" s="386"/>
      <c r="P280" s="386"/>
      <c r="Q280" s="386"/>
      <c r="R280" s="386"/>
      <c r="S280" s="386"/>
      <c r="T280" s="386"/>
      <c r="U280" s="386"/>
      <c r="V280" s="386"/>
      <c r="W280" s="386"/>
      <c r="X280" s="386"/>
      <c r="Y280" s="386"/>
      <c r="Z280" s="386"/>
    </row>
    <row r="281" spans="1:26" ht="15.75" customHeight="1">
      <c r="A281" s="386"/>
      <c r="B281" s="386"/>
      <c r="C281" s="386"/>
      <c r="D281" s="386"/>
      <c r="E281" s="386"/>
      <c r="F281" s="386"/>
      <c r="G281" s="386"/>
      <c r="H281" s="386"/>
      <c r="I281" s="386"/>
      <c r="J281" s="386"/>
      <c r="K281" s="386"/>
      <c r="L281" s="386"/>
      <c r="M281" s="386"/>
      <c r="N281" s="386"/>
      <c r="O281" s="386"/>
      <c r="P281" s="386"/>
      <c r="Q281" s="386"/>
      <c r="R281" s="386"/>
      <c r="S281" s="386"/>
      <c r="T281" s="386"/>
      <c r="U281" s="386"/>
      <c r="V281" s="386"/>
      <c r="W281" s="386"/>
      <c r="X281" s="386"/>
      <c r="Y281" s="386"/>
      <c r="Z281" s="386"/>
    </row>
    <row r="282" spans="1:26" ht="15.75" customHeight="1">
      <c r="A282" s="386"/>
      <c r="B282" s="386"/>
      <c r="C282" s="386"/>
      <c r="D282" s="386"/>
      <c r="E282" s="386"/>
      <c r="F282" s="386"/>
      <c r="G282" s="386"/>
      <c r="H282" s="386"/>
      <c r="I282" s="386"/>
      <c r="J282" s="386"/>
      <c r="K282" s="386"/>
      <c r="L282" s="386"/>
      <c r="M282" s="386"/>
      <c r="N282" s="386"/>
      <c r="O282" s="386"/>
      <c r="P282" s="386"/>
      <c r="Q282" s="386"/>
      <c r="R282" s="386"/>
      <c r="S282" s="386"/>
      <c r="T282" s="386"/>
      <c r="U282" s="386"/>
      <c r="V282" s="386"/>
      <c r="W282" s="386"/>
      <c r="X282" s="386"/>
      <c r="Y282" s="386"/>
      <c r="Z282" s="386"/>
    </row>
    <row r="283" spans="1:26" ht="15.75" customHeight="1">
      <c r="A283" s="386"/>
      <c r="B283" s="386"/>
      <c r="C283" s="386"/>
      <c r="D283" s="386"/>
      <c r="E283" s="386"/>
      <c r="F283" s="386"/>
      <c r="G283" s="386"/>
      <c r="H283" s="386"/>
      <c r="I283" s="386"/>
      <c r="J283" s="386"/>
      <c r="K283" s="386"/>
      <c r="L283" s="386"/>
      <c r="M283" s="386"/>
      <c r="N283" s="386"/>
      <c r="O283" s="386"/>
      <c r="P283" s="386"/>
      <c r="Q283" s="386"/>
      <c r="R283" s="386"/>
      <c r="S283" s="386"/>
      <c r="T283" s="386"/>
      <c r="U283" s="386"/>
      <c r="V283" s="386"/>
      <c r="W283" s="386"/>
      <c r="X283" s="386"/>
      <c r="Y283" s="386"/>
      <c r="Z283" s="386"/>
    </row>
    <row r="284" spans="1:26" ht="15.75" customHeight="1">
      <c r="A284" s="386"/>
      <c r="B284" s="386"/>
      <c r="C284" s="386"/>
      <c r="D284" s="386"/>
      <c r="E284" s="386"/>
      <c r="F284" s="386"/>
      <c r="G284" s="386"/>
      <c r="H284" s="386"/>
      <c r="I284" s="386"/>
      <c r="J284" s="386"/>
      <c r="K284" s="386"/>
      <c r="L284" s="386"/>
      <c r="M284" s="386"/>
      <c r="N284" s="386"/>
      <c r="O284" s="386"/>
      <c r="P284" s="386"/>
      <c r="Q284" s="386"/>
      <c r="R284" s="386"/>
      <c r="S284" s="386"/>
      <c r="T284" s="386"/>
      <c r="U284" s="386"/>
      <c r="V284" s="386"/>
      <c r="W284" s="386"/>
      <c r="X284" s="386"/>
      <c r="Y284" s="386"/>
      <c r="Z284" s="386"/>
    </row>
    <row r="285" spans="1:26" ht="15.75" customHeight="1">
      <c r="A285" s="386"/>
      <c r="B285" s="386"/>
      <c r="C285" s="386"/>
      <c r="D285" s="386"/>
      <c r="E285" s="386"/>
      <c r="F285" s="386"/>
      <c r="G285" s="386"/>
      <c r="H285" s="386"/>
      <c r="I285" s="386"/>
      <c r="J285" s="386"/>
      <c r="K285" s="386"/>
      <c r="L285" s="386"/>
      <c r="M285" s="386"/>
      <c r="N285" s="386"/>
      <c r="O285" s="386"/>
      <c r="P285" s="386"/>
      <c r="Q285" s="386"/>
      <c r="R285" s="386"/>
      <c r="S285" s="386"/>
      <c r="T285" s="386"/>
      <c r="U285" s="386"/>
      <c r="V285" s="386"/>
      <c r="W285" s="386"/>
      <c r="X285" s="386"/>
      <c r="Y285" s="386"/>
      <c r="Z285" s="386"/>
    </row>
    <row r="286" spans="1:26" ht="15.75" customHeight="1">
      <c r="A286" s="386"/>
      <c r="B286" s="386"/>
      <c r="C286" s="386"/>
      <c r="D286" s="386"/>
      <c r="E286" s="386"/>
      <c r="F286" s="386"/>
      <c r="G286" s="386"/>
      <c r="H286" s="386"/>
      <c r="I286" s="386"/>
      <c r="J286" s="386"/>
      <c r="K286" s="386"/>
      <c r="L286" s="386"/>
      <c r="M286" s="386"/>
      <c r="N286" s="386"/>
      <c r="O286" s="386"/>
      <c r="P286" s="386"/>
      <c r="Q286" s="386"/>
      <c r="R286" s="386"/>
      <c r="S286" s="386"/>
      <c r="T286" s="386"/>
      <c r="U286" s="386"/>
      <c r="V286" s="386"/>
      <c r="W286" s="386"/>
      <c r="X286" s="386"/>
      <c r="Y286" s="386"/>
      <c r="Z286" s="386"/>
    </row>
    <row r="287" spans="1:26" ht="15.75" customHeight="1">
      <c r="A287" s="386"/>
      <c r="B287" s="386"/>
      <c r="C287" s="386"/>
      <c r="D287" s="386"/>
      <c r="E287" s="386"/>
      <c r="F287" s="386"/>
      <c r="G287" s="386"/>
      <c r="H287" s="386"/>
      <c r="I287" s="386"/>
      <c r="J287" s="386"/>
      <c r="K287" s="386"/>
      <c r="L287" s="386"/>
      <c r="M287" s="386"/>
      <c r="N287" s="386"/>
      <c r="O287" s="386"/>
      <c r="P287" s="386"/>
      <c r="Q287" s="386"/>
      <c r="R287" s="386"/>
      <c r="S287" s="386"/>
      <c r="T287" s="386"/>
      <c r="U287" s="386"/>
      <c r="V287" s="386"/>
      <c r="W287" s="386"/>
      <c r="X287" s="386"/>
      <c r="Y287" s="386"/>
      <c r="Z287" s="386"/>
    </row>
    <row r="288" spans="1:26" ht="15.75" customHeight="1">
      <c r="A288" s="386"/>
      <c r="B288" s="386"/>
      <c r="C288" s="386"/>
      <c r="D288" s="386"/>
      <c r="E288" s="386"/>
      <c r="F288" s="386"/>
      <c r="G288" s="386"/>
      <c r="H288" s="386"/>
      <c r="I288" s="386"/>
      <c r="J288" s="386"/>
      <c r="K288" s="386"/>
      <c r="L288" s="386"/>
      <c r="M288" s="386"/>
      <c r="N288" s="386"/>
      <c r="O288" s="386"/>
      <c r="P288" s="386"/>
      <c r="Q288" s="386"/>
      <c r="R288" s="386"/>
      <c r="S288" s="386"/>
      <c r="T288" s="386"/>
      <c r="U288" s="386"/>
      <c r="V288" s="386"/>
      <c r="W288" s="386"/>
      <c r="X288" s="386"/>
      <c r="Y288" s="386"/>
      <c r="Z288" s="386"/>
    </row>
    <row r="289" spans="1:26" ht="15.75" customHeight="1">
      <c r="A289" s="386"/>
      <c r="B289" s="386"/>
      <c r="C289" s="386"/>
      <c r="D289" s="386"/>
      <c r="E289" s="386"/>
      <c r="F289" s="386"/>
      <c r="G289" s="386"/>
      <c r="H289" s="386"/>
      <c r="I289" s="386"/>
      <c r="J289" s="386"/>
      <c r="K289" s="386"/>
      <c r="L289" s="386"/>
      <c r="M289" s="386"/>
      <c r="N289" s="386"/>
      <c r="O289" s="386"/>
      <c r="P289" s="386"/>
      <c r="Q289" s="386"/>
      <c r="R289" s="386"/>
      <c r="S289" s="386"/>
      <c r="T289" s="386"/>
      <c r="U289" s="386"/>
      <c r="V289" s="386"/>
      <c r="W289" s="386"/>
      <c r="X289" s="386"/>
      <c r="Y289" s="386"/>
      <c r="Z289" s="386"/>
    </row>
    <row r="290" spans="1:26" ht="15.75" customHeight="1">
      <c r="A290" s="386"/>
      <c r="B290" s="386"/>
      <c r="C290" s="386"/>
      <c r="D290" s="386"/>
      <c r="E290" s="386"/>
      <c r="F290" s="386"/>
      <c r="G290" s="386"/>
      <c r="H290" s="386"/>
      <c r="I290" s="386"/>
      <c r="J290" s="386"/>
      <c r="K290" s="386"/>
      <c r="L290" s="386"/>
      <c r="M290" s="386"/>
      <c r="N290" s="386"/>
      <c r="O290" s="386"/>
      <c r="P290" s="386"/>
      <c r="Q290" s="386"/>
      <c r="R290" s="386"/>
      <c r="S290" s="386"/>
      <c r="T290" s="386"/>
      <c r="U290" s="386"/>
      <c r="V290" s="386"/>
      <c r="W290" s="386"/>
      <c r="X290" s="386"/>
      <c r="Y290" s="386"/>
      <c r="Z290" s="386"/>
    </row>
    <row r="291" spans="1:26" ht="15.75" customHeight="1">
      <c r="A291" s="386"/>
      <c r="B291" s="386"/>
      <c r="C291" s="386"/>
      <c r="D291" s="386"/>
      <c r="E291" s="386"/>
      <c r="F291" s="386"/>
      <c r="G291" s="386"/>
      <c r="H291" s="386"/>
      <c r="I291" s="386"/>
      <c r="J291" s="386"/>
      <c r="K291" s="386"/>
      <c r="L291" s="386"/>
      <c r="M291" s="386"/>
      <c r="N291" s="386"/>
      <c r="O291" s="386"/>
      <c r="P291" s="386"/>
      <c r="Q291" s="386"/>
      <c r="R291" s="386"/>
      <c r="S291" s="386"/>
      <c r="T291" s="386"/>
      <c r="U291" s="386"/>
      <c r="V291" s="386"/>
      <c r="W291" s="386"/>
      <c r="X291" s="386"/>
      <c r="Y291" s="386"/>
      <c r="Z291" s="386"/>
    </row>
    <row r="292" spans="1:26" ht="15.75" customHeight="1">
      <c r="A292" s="386"/>
      <c r="B292" s="386"/>
      <c r="C292" s="386"/>
      <c r="D292" s="386"/>
      <c r="E292" s="386"/>
      <c r="F292" s="386"/>
      <c r="G292" s="386"/>
      <c r="H292" s="386"/>
      <c r="I292" s="386"/>
      <c r="J292" s="386"/>
      <c r="K292" s="386"/>
      <c r="L292" s="386"/>
      <c r="M292" s="386"/>
      <c r="N292" s="386"/>
      <c r="O292" s="386"/>
      <c r="P292" s="386"/>
      <c r="Q292" s="386"/>
      <c r="R292" s="386"/>
      <c r="S292" s="386"/>
      <c r="T292" s="386"/>
      <c r="U292" s="386"/>
      <c r="V292" s="386"/>
      <c r="W292" s="386"/>
      <c r="X292" s="386"/>
      <c r="Y292" s="386"/>
      <c r="Z292" s="386"/>
    </row>
    <row r="293" spans="1:26" ht="15.75" customHeight="1">
      <c r="A293" s="386"/>
      <c r="B293" s="386"/>
      <c r="C293" s="386"/>
      <c r="D293" s="386"/>
      <c r="E293" s="386"/>
      <c r="F293" s="386"/>
      <c r="G293" s="386"/>
      <c r="H293" s="386"/>
      <c r="I293" s="386"/>
      <c r="J293" s="386"/>
      <c r="K293" s="386"/>
      <c r="L293" s="386"/>
      <c r="M293" s="386"/>
      <c r="N293" s="386"/>
      <c r="O293" s="386"/>
      <c r="P293" s="386"/>
      <c r="Q293" s="386"/>
      <c r="R293" s="386"/>
      <c r="S293" s="386"/>
      <c r="T293" s="386"/>
      <c r="U293" s="386"/>
      <c r="V293" s="386"/>
      <c r="W293" s="386"/>
      <c r="X293" s="386"/>
      <c r="Y293" s="386"/>
      <c r="Z293" s="386"/>
    </row>
    <row r="294" spans="1:26" ht="15.75" customHeight="1">
      <c r="A294" s="386"/>
      <c r="B294" s="386"/>
      <c r="C294" s="386"/>
      <c r="D294" s="386"/>
      <c r="E294" s="386"/>
      <c r="F294" s="386"/>
      <c r="G294" s="386"/>
      <c r="H294" s="386"/>
      <c r="I294" s="386"/>
      <c r="J294" s="386"/>
      <c r="K294" s="386"/>
      <c r="L294" s="386"/>
      <c r="M294" s="386"/>
      <c r="N294" s="386"/>
      <c r="O294" s="386"/>
      <c r="P294" s="386"/>
      <c r="Q294" s="386"/>
      <c r="R294" s="386"/>
      <c r="S294" s="386"/>
      <c r="T294" s="386"/>
      <c r="U294" s="386"/>
      <c r="V294" s="386"/>
      <c r="W294" s="386"/>
      <c r="X294" s="386"/>
      <c r="Y294" s="386"/>
      <c r="Z294" s="386"/>
    </row>
    <row r="295" spans="1:26" ht="15.75" customHeight="1">
      <c r="A295" s="386"/>
      <c r="B295" s="386"/>
      <c r="C295" s="386"/>
      <c r="D295" s="386"/>
      <c r="E295" s="386"/>
      <c r="F295" s="386"/>
      <c r="G295" s="386"/>
      <c r="H295" s="386"/>
      <c r="I295" s="386"/>
      <c r="J295" s="386"/>
      <c r="K295" s="386"/>
      <c r="L295" s="386"/>
      <c r="M295" s="386"/>
      <c r="N295" s="386"/>
      <c r="O295" s="386"/>
      <c r="P295" s="386"/>
      <c r="Q295" s="386"/>
      <c r="R295" s="386"/>
      <c r="S295" s="386"/>
      <c r="T295" s="386"/>
      <c r="U295" s="386"/>
      <c r="V295" s="386"/>
      <c r="W295" s="386"/>
      <c r="X295" s="386"/>
      <c r="Y295" s="386"/>
      <c r="Z295" s="386"/>
    </row>
    <row r="296" spans="1:26" ht="15.75" customHeight="1">
      <c r="A296" s="386"/>
      <c r="B296" s="386"/>
      <c r="C296" s="386"/>
      <c r="D296" s="386"/>
      <c r="E296" s="386"/>
      <c r="F296" s="386"/>
      <c r="G296" s="386"/>
      <c r="H296" s="386"/>
      <c r="I296" s="386"/>
      <c r="J296" s="386"/>
      <c r="K296" s="386"/>
      <c r="L296" s="386"/>
      <c r="M296" s="386"/>
      <c r="N296" s="386"/>
      <c r="O296" s="386"/>
      <c r="P296" s="386"/>
      <c r="Q296" s="386"/>
      <c r="R296" s="386"/>
      <c r="S296" s="386"/>
      <c r="T296" s="386"/>
      <c r="U296" s="386"/>
      <c r="V296" s="386"/>
      <c r="W296" s="386"/>
      <c r="X296" s="386"/>
      <c r="Y296" s="386"/>
      <c r="Z296" s="386"/>
    </row>
    <row r="297" spans="1:26" ht="15.75" customHeight="1">
      <c r="A297" s="386"/>
      <c r="B297" s="386"/>
      <c r="C297" s="386"/>
      <c r="D297" s="386"/>
      <c r="E297" s="386"/>
      <c r="F297" s="386"/>
      <c r="G297" s="386"/>
      <c r="H297" s="386"/>
      <c r="I297" s="386"/>
      <c r="J297" s="386"/>
      <c r="K297" s="386"/>
      <c r="L297" s="386"/>
      <c r="M297" s="386"/>
      <c r="N297" s="386"/>
      <c r="O297" s="386"/>
      <c r="P297" s="386"/>
      <c r="Q297" s="386"/>
      <c r="R297" s="386"/>
      <c r="S297" s="386"/>
      <c r="T297" s="386"/>
      <c r="U297" s="386"/>
      <c r="V297" s="386"/>
      <c r="W297" s="386"/>
      <c r="X297" s="386"/>
      <c r="Y297" s="386"/>
      <c r="Z297" s="386"/>
    </row>
    <row r="298" spans="1:26" ht="15.75" customHeight="1">
      <c r="A298" s="386"/>
      <c r="B298" s="386"/>
      <c r="C298" s="386"/>
      <c r="D298" s="386"/>
      <c r="E298" s="386"/>
      <c r="F298" s="386"/>
      <c r="G298" s="386"/>
      <c r="H298" s="386"/>
      <c r="I298" s="386"/>
      <c r="J298" s="386"/>
      <c r="K298" s="386"/>
      <c r="L298" s="386"/>
      <c r="M298" s="386"/>
      <c r="N298" s="386"/>
      <c r="O298" s="386"/>
      <c r="P298" s="386"/>
      <c r="Q298" s="386"/>
      <c r="R298" s="386"/>
      <c r="S298" s="386"/>
      <c r="T298" s="386"/>
      <c r="U298" s="386"/>
      <c r="V298" s="386"/>
      <c r="W298" s="386"/>
      <c r="X298" s="386"/>
      <c r="Y298" s="386"/>
      <c r="Z298" s="386"/>
    </row>
    <row r="299" spans="1:26" ht="15.75" customHeight="1">
      <c r="A299" s="386"/>
      <c r="B299" s="386"/>
      <c r="C299" s="386"/>
      <c r="D299" s="386"/>
      <c r="E299" s="386"/>
      <c r="F299" s="386"/>
      <c r="G299" s="386"/>
      <c r="H299" s="386"/>
      <c r="I299" s="386"/>
      <c r="J299" s="386"/>
      <c r="K299" s="386"/>
      <c r="L299" s="386"/>
      <c r="M299" s="386"/>
      <c r="N299" s="386"/>
      <c r="O299" s="386"/>
      <c r="P299" s="386"/>
      <c r="Q299" s="386"/>
      <c r="R299" s="386"/>
      <c r="S299" s="386"/>
      <c r="T299" s="386"/>
      <c r="U299" s="386"/>
      <c r="V299" s="386"/>
      <c r="W299" s="386"/>
      <c r="X299" s="386"/>
      <c r="Y299" s="386"/>
      <c r="Z299" s="386"/>
    </row>
    <row r="300" spans="1:26" ht="15.75" customHeight="1">
      <c r="A300" s="386"/>
      <c r="B300" s="386"/>
      <c r="C300" s="386"/>
      <c r="D300" s="386"/>
      <c r="E300" s="386"/>
      <c r="F300" s="386"/>
      <c r="G300" s="386"/>
      <c r="H300" s="386"/>
      <c r="I300" s="386"/>
      <c r="J300" s="386"/>
      <c r="K300" s="386"/>
      <c r="L300" s="386"/>
      <c r="M300" s="386"/>
      <c r="N300" s="386"/>
      <c r="O300" s="386"/>
      <c r="P300" s="386"/>
      <c r="Q300" s="386"/>
      <c r="R300" s="386"/>
      <c r="S300" s="386"/>
      <c r="T300" s="386"/>
      <c r="U300" s="386"/>
      <c r="V300" s="386"/>
      <c r="W300" s="386"/>
      <c r="X300" s="386"/>
      <c r="Y300" s="386"/>
      <c r="Z300" s="386"/>
    </row>
    <row r="301" spans="1:26" ht="15.75" customHeight="1">
      <c r="A301" s="386"/>
      <c r="B301" s="386"/>
      <c r="C301" s="386"/>
      <c r="D301" s="386"/>
      <c r="E301" s="386"/>
      <c r="F301" s="386"/>
      <c r="G301" s="386"/>
      <c r="H301" s="386"/>
      <c r="I301" s="386"/>
      <c r="J301" s="386"/>
      <c r="K301" s="386"/>
      <c r="L301" s="386"/>
      <c r="M301" s="386"/>
      <c r="N301" s="386"/>
      <c r="O301" s="386"/>
      <c r="P301" s="386"/>
      <c r="Q301" s="386"/>
      <c r="R301" s="386"/>
      <c r="S301" s="386"/>
      <c r="T301" s="386"/>
      <c r="U301" s="386"/>
      <c r="V301" s="386"/>
      <c r="W301" s="386"/>
      <c r="X301" s="386"/>
      <c r="Y301" s="386"/>
      <c r="Z301" s="386"/>
    </row>
    <row r="302" spans="1:26" ht="15.75" customHeight="1">
      <c r="A302" s="386"/>
      <c r="B302" s="386"/>
      <c r="C302" s="386"/>
      <c r="D302" s="386"/>
      <c r="E302" s="386"/>
      <c r="F302" s="386"/>
      <c r="G302" s="386"/>
      <c r="H302" s="386"/>
      <c r="I302" s="386"/>
      <c r="J302" s="386"/>
      <c r="K302" s="386"/>
      <c r="L302" s="386"/>
      <c r="M302" s="386"/>
      <c r="N302" s="386"/>
      <c r="O302" s="386"/>
      <c r="P302" s="386"/>
      <c r="Q302" s="386"/>
      <c r="R302" s="386"/>
      <c r="S302" s="386"/>
      <c r="T302" s="386"/>
      <c r="U302" s="386"/>
      <c r="V302" s="386"/>
      <c r="W302" s="386"/>
      <c r="X302" s="386"/>
      <c r="Y302" s="386"/>
      <c r="Z302" s="386"/>
    </row>
    <row r="303" spans="1:26" ht="15.75" customHeight="1">
      <c r="A303" s="386"/>
      <c r="B303" s="386"/>
      <c r="C303" s="386"/>
      <c r="D303" s="386"/>
      <c r="E303" s="386"/>
      <c r="F303" s="386"/>
      <c r="G303" s="386"/>
      <c r="H303" s="386"/>
      <c r="I303" s="386"/>
      <c r="J303" s="386"/>
      <c r="K303" s="386"/>
      <c r="L303" s="386"/>
      <c r="M303" s="386"/>
      <c r="N303" s="386"/>
      <c r="O303" s="386"/>
      <c r="P303" s="386"/>
      <c r="Q303" s="386"/>
      <c r="R303" s="386"/>
      <c r="S303" s="386"/>
      <c r="T303" s="386"/>
      <c r="U303" s="386"/>
      <c r="V303" s="386"/>
      <c r="W303" s="386"/>
      <c r="X303" s="386"/>
      <c r="Y303" s="386"/>
      <c r="Z303" s="386"/>
    </row>
    <row r="304" spans="1:26" ht="15.75" customHeight="1">
      <c r="A304" s="386"/>
      <c r="B304" s="386"/>
      <c r="C304" s="386"/>
      <c r="D304" s="386"/>
      <c r="E304" s="386"/>
      <c r="F304" s="386"/>
      <c r="G304" s="386"/>
      <c r="H304" s="386"/>
      <c r="I304" s="386"/>
      <c r="J304" s="386"/>
      <c r="K304" s="386"/>
      <c r="L304" s="386"/>
      <c r="M304" s="386"/>
      <c r="N304" s="386"/>
      <c r="O304" s="386"/>
      <c r="P304" s="386"/>
      <c r="Q304" s="386"/>
      <c r="R304" s="386"/>
      <c r="S304" s="386"/>
      <c r="T304" s="386"/>
      <c r="U304" s="386"/>
      <c r="V304" s="386"/>
      <c r="W304" s="386"/>
      <c r="X304" s="386"/>
      <c r="Y304" s="386"/>
      <c r="Z304" s="386"/>
    </row>
    <row r="305" spans="1:26" ht="15.75" customHeight="1">
      <c r="A305" s="386"/>
      <c r="B305" s="386"/>
      <c r="C305" s="386"/>
      <c r="D305" s="386"/>
      <c r="E305" s="386"/>
      <c r="F305" s="386"/>
      <c r="G305" s="386"/>
      <c r="H305" s="386"/>
      <c r="I305" s="386"/>
      <c r="J305" s="386"/>
      <c r="K305" s="386"/>
      <c r="L305" s="386"/>
      <c r="M305" s="386"/>
      <c r="N305" s="386"/>
      <c r="O305" s="386"/>
      <c r="P305" s="386"/>
      <c r="Q305" s="386"/>
      <c r="R305" s="386"/>
      <c r="S305" s="386"/>
      <c r="T305" s="386"/>
      <c r="U305" s="386"/>
      <c r="V305" s="386"/>
      <c r="W305" s="386"/>
      <c r="X305" s="386"/>
      <c r="Y305" s="386"/>
      <c r="Z305" s="386"/>
    </row>
    <row r="306" spans="1:26" ht="15.75" customHeight="1">
      <c r="A306" s="386"/>
      <c r="B306" s="386"/>
      <c r="C306" s="386"/>
      <c r="D306" s="386"/>
      <c r="E306" s="386"/>
      <c r="F306" s="386"/>
      <c r="G306" s="386"/>
      <c r="H306" s="386"/>
      <c r="I306" s="386"/>
      <c r="J306" s="386"/>
      <c r="K306" s="386"/>
      <c r="L306" s="386"/>
      <c r="M306" s="386"/>
      <c r="N306" s="386"/>
      <c r="O306" s="386"/>
      <c r="P306" s="386"/>
      <c r="Q306" s="386"/>
      <c r="R306" s="386"/>
      <c r="S306" s="386"/>
      <c r="T306" s="386"/>
      <c r="U306" s="386"/>
      <c r="V306" s="386"/>
      <c r="W306" s="386"/>
      <c r="X306" s="386"/>
      <c r="Y306" s="386"/>
      <c r="Z306" s="386"/>
    </row>
    <row r="307" spans="1:26" ht="15.75" customHeight="1">
      <c r="A307" s="386"/>
      <c r="B307" s="386"/>
      <c r="C307" s="386"/>
      <c r="D307" s="386"/>
      <c r="E307" s="386"/>
      <c r="F307" s="386"/>
      <c r="G307" s="386"/>
      <c r="H307" s="386"/>
      <c r="I307" s="386"/>
      <c r="J307" s="386"/>
      <c r="K307" s="386"/>
      <c r="L307" s="386"/>
      <c r="M307" s="386"/>
      <c r="N307" s="386"/>
      <c r="O307" s="386"/>
      <c r="P307" s="386"/>
      <c r="Q307" s="386"/>
      <c r="R307" s="386"/>
      <c r="S307" s="386"/>
      <c r="T307" s="386"/>
      <c r="U307" s="386"/>
      <c r="V307" s="386"/>
      <c r="W307" s="386"/>
      <c r="X307" s="386"/>
      <c r="Y307" s="386"/>
      <c r="Z307" s="386"/>
    </row>
    <row r="308" spans="1:26" ht="15.75" customHeight="1">
      <c r="A308" s="386"/>
      <c r="B308" s="386"/>
      <c r="C308" s="386"/>
      <c r="D308" s="386"/>
      <c r="E308" s="386"/>
      <c r="F308" s="386"/>
      <c r="G308" s="386"/>
      <c r="H308" s="386"/>
      <c r="I308" s="386"/>
      <c r="J308" s="386"/>
      <c r="K308" s="386"/>
      <c r="L308" s="386"/>
      <c r="M308" s="386"/>
      <c r="N308" s="386"/>
      <c r="O308" s="386"/>
      <c r="P308" s="386"/>
      <c r="Q308" s="386"/>
      <c r="R308" s="386"/>
      <c r="S308" s="386"/>
      <c r="T308" s="386"/>
      <c r="U308" s="386"/>
      <c r="V308" s="386"/>
      <c r="W308" s="386"/>
      <c r="X308" s="386"/>
      <c r="Y308" s="386"/>
      <c r="Z308" s="386"/>
    </row>
    <row r="309" spans="1:26" ht="15.75" customHeight="1">
      <c r="A309" s="386"/>
      <c r="B309" s="386"/>
      <c r="C309" s="386"/>
      <c r="D309" s="386"/>
      <c r="E309" s="386"/>
      <c r="F309" s="386"/>
      <c r="G309" s="386"/>
      <c r="H309" s="386"/>
      <c r="I309" s="386"/>
      <c r="J309" s="386"/>
      <c r="K309" s="386"/>
      <c r="L309" s="386"/>
      <c r="M309" s="386"/>
      <c r="N309" s="386"/>
      <c r="O309" s="386"/>
      <c r="P309" s="386"/>
      <c r="Q309" s="386"/>
      <c r="R309" s="386"/>
      <c r="S309" s="386"/>
      <c r="T309" s="386"/>
      <c r="U309" s="386"/>
      <c r="V309" s="386"/>
      <c r="W309" s="386"/>
      <c r="X309" s="386"/>
      <c r="Y309" s="386"/>
      <c r="Z309" s="386"/>
    </row>
    <row r="310" spans="1:26" ht="15.75" customHeight="1">
      <c r="A310" s="386"/>
      <c r="B310" s="386"/>
      <c r="C310" s="386"/>
      <c r="D310" s="386"/>
      <c r="E310" s="386"/>
      <c r="F310" s="386"/>
      <c r="G310" s="386"/>
      <c r="H310" s="386"/>
      <c r="I310" s="386"/>
      <c r="J310" s="386"/>
      <c r="K310" s="386"/>
      <c r="L310" s="386"/>
      <c r="M310" s="386"/>
      <c r="N310" s="386"/>
      <c r="O310" s="386"/>
      <c r="P310" s="386"/>
      <c r="Q310" s="386"/>
      <c r="R310" s="386"/>
      <c r="S310" s="386"/>
      <c r="T310" s="386"/>
      <c r="U310" s="386"/>
      <c r="V310" s="386"/>
      <c r="W310" s="386"/>
      <c r="X310" s="386"/>
      <c r="Y310" s="386"/>
      <c r="Z310" s="386"/>
    </row>
    <row r="311" spans="1:26" ht="15.75" customHeight="1">
      <c r="A311" s="386"/>
      <c r="B311" s="386"/>
      <c r="C311" s="386"/>
      <c r="D311" s="386"/>
      <c r="E311" s="386"/>
      <c r="F311" s="386"/>
      <c r="G311" s="386"/>
      <c r="H311" s="386"/>
      <c r="I311" s="386"/>
      <c r="J311" s="386"/>
      <c r="K311" s="386"/>
      <c r="L311" s="386"/>
      <c r="M311" s="386"/>
      <c r="N311" s="386"/>
      <c r="O311" s="386"/>
      <c r="P311" s="386"/>
      <c r="Q311" s="386"/>
      <c r="R311" s="386"/>
      <c r="S311" s="386"/>
      <c r="T311" s="386"/>
      <c r="U311" s="386"/>
      <c r="V311" s="386"/>
      <c r="W311" s="386"/>
      <c r="X311" s="386"/>
      <c r="Y311" s="386"/>
      <c r="Z311" s="386"/>
    </row>
    <row r="312" spans="1:26" ht="15.75" customHeight="1">
      <c r="A312" s="386"/>
      <c r="B312" s="386"/>
      <c r="C312" s="386"/>
      <c r="D312" s="386"/>
      <c r="E312" s="386"/>
      <c r="F312" s="386"/>
      <c r="G312" s="386"/>
      <c r="H312" s="386"/>
      <c r="I312" s="386"/>
      <c r="J312" s="386"/>
      <c r="K312" s="386"/>
      <c r="L312" s="386"/>
      <c r="M312" s="386"/>
      <c r="N312" s="386"/>
      <c r="O312" s="386"/>
      <c r="P312" s="386"/>
      <c r="Q312" s="386"/>
      <c r="R312" s="386"/>
      <c r="S312" s="386"/>
      <c r="T312" s="386"/>
      <c r="U312" s="386"/>
      <c r="V312" s="386"/>
      <c r="W312" s="386"/>
      <c r="X312" s="386"/>
      <c r="Y312" s="386"/>
      <c r="Z312" s="386"/>
    </row>
    <row r="313" spans="1:26" ht="15.75" customHeight="1">
      <c r="A313" s="386"/>
      <c r="B313" s="386"/>
      <c r="C313" s="386"/>
      <c r="D313" s="386"/>
      <c r="E313" s="386"/>
      <c r="F313" s="386"/>
      <c r="G313" s="386"/>
      <c r="H313" s="386"/>
      <c r="I313" s="386"/>
      <c r="J313" s="386"/>
      <c r="K313" s="386"/>
      <c r="L313" s="386"/>
      <c r="M313" s="386"/>
      <c r="N313" s="386"/>
      <c r="O313" s="386"/>
      <c r="P313" s="386"/>
      <c r="Q313" s="386"/>
      <c r="R313" s="386"/>
      <c r="S313" s="386"/>
      <c r="T313" s="386"/>
      <c r="U313" s="386"/>
      <c r="V313" s="386"/>
      <c r="W313" s="386"/>
      <c r="X313" s="386"/>
      <c r="Y313" s="386"/>
      <c r="Z313" s="386"/>
    </row>
    <row r="314" spans="1:26" ht="15.75" customHeight="1">
      <c r="A314" s="386"/>
      <c r="B314" s="386"/>
      <c r="C314" s="386"/>
      <c r="D314" s="386"/>
      <c r="E314" s="386"/>
      <c r="F314" s="386"/>
      <c r="G314" s="386"/>
      <c r="H314" s="386"/>
      <c r="I314" s="386"/>
      <c r="J314" s="386"/>
      <c r="K314" s="386"/>
      <c r="L314" s="386"/>
      <c r="M314" s="386"/>
      <c r="N314" s="386"/>
      <c r="O314" s="386"/>
      <c r="P314" s="386"/>
      <c r="Q314" s="386"/>
      <c r="R314" s="386"/>
      <c r="S314" s="386"/>
      <c r="T314" s="386"/>
      <c r="U314" s="386"/>
      <c r="V314" s="386"/>
      <c r="W314" s="386"/>
      <c r="X314" s="386"/>
      <c r="Y314" s="386"/>
      <c r="Z314" s="386"/>
    </row>
    <row r="315" spans="1:26" ht="15.75" customHeight="1">
      <c r="A315" s="386"/>
      <c r="B315" s="386"/>
      <c r="C315" s="386"/>
      <c r="D315" s="386"/>
      <c r="E315" s="386"/>
      <c r="F315" s="386"/>
      <c r="G315" s="386"/>
      <c r="H315" s="386"/>
      <c r="I315" s="386"/>
      <c r="J315" s="386"/>
      <c r="K315" s="386"/>
      <c r="L315" s="386"/>
      <c r="M315" s="386"/>
      <c r="N315" s="386"/>
      <c r="O315" s="386"/>
      <c r="P315" s="386"/>
      <c r="Q315" s="386"/>
      <c r="R315" s="386"/>
      <c r="S315" s="386"/>
      <c r="T315" s="386"/>
      <c r="U315" s="386"/>
      <c r="V315" s="386"/>
      <c r="W315" s="386"/>
      <c r="X315" s="386"/>
      <c r="Y315" s="386"/>
      <c r="Z315" s="386"/>
    </row>
    <row r="316" spans="1:26" ht="15.75" customHeight="1">
      <c r="A316" s="386"/>
      <c r="B316" s="386"/>
      <c r="C316" s="386"/>
      <c r="D316" s="386"/>
      <c r="E316" s="386"/>
      <c r="F316" s="386"/>
      <c r="G316" s="386"/>
      <c r="H316" s="386"/>
      <c r="I316" s="386"/>
      <c r="J316" s="386"/>
      <c r="K316" s="386"/>
      <c r="L316" s="386"/>
      <c r="M316" s="386"/>
      <c r="N316" s="386"/>
      <c r="O316" s="386"/>
      <c r="P316" s="386"/>
      <c r="Q316" s="386"/>
      <c r="R316" s="386"/>
      <c r="S316" s="386"/>
      <c r="T316" s="386"/>
      <c r="U316" s="386"/>
      <c r="V316" s="386"/>
      <c r="W316" s="386"/>
      <c r="X316" s="386"/>
      <c r="Y316" s="386"/>
      <c r="Z316" s="386"/>
    </row>
    <row r="317" spans="1:26" ht="15.75" customHeight="1">
      <c r="A317" s="386"/>
      <c r="B317" s="386"/>
      <c r="C317" s="386"/>
      <c r="D317" s="386"/>
      <c r="E317" s="386"/>
      <c r="F317" s="386"/>
      <c r="G317" s="386"/>
      <c r="H317" s="386"/>
      <c r="I317" s="386"/>
      <c r="J317" s="386"/>
      <c r="K317" s="386"/>
      <c r="L317" s="386"/>
      <c r="M317" s="386"/>
      <c r="N317" s="386"/>
      <c r="O317" s="386"/>
      <c r="P317" s="386"/>
      <c r="Q317" s="386"/>
      <c r="R317" s="386"/>
      <c r="S317" s="386"/>
      <c r="T317" s="386"/>
      <c r="U317" s="386"/>
      <c r="V317" s="386"/>
      <c r="W317" s="386"/>
      <c r="X317" s="386"/>
      <c r="Y317" s="386"/>
      <c r="Z317" s="386"/>
    </row>
    <row r="318" spans="1:26" ht="15.75" customHeight="1">
      <c r="A318" s="386"/>
      <c r="B318" s="386"/>
      <c r="C318" s="386"/>
      <c r="D318" s="386"/>
      <c r="E318" s="386"/>
      <c r="F318" s="386"/>
      <c r="G318" s="386"/>
      <c r="H318" s="386"/>
      <c r="I318" s="386"/>
      <c r="J318" s="386"/>
      <c r="K318" s="386"/>
      <c r="L318" s="386"/>
      <c r="M318" s="386"/>
      <c r="N318" s="386"/>
      <c r="O318" s="386"/>
      <c r="P318" s="386"/>
      <c r="Q318" s="386"/>
      <c r="R318" s="386"/>
      <c r="S318" s="386"/>
      <c r="T318" s="386"/>
      <c r="U318" s="386"/>
      <c r="V318" s="386"/>
      <c r="W318" s="386"/>
      <c r="X318" s="386"/>
      <c r="Y318" s="386"/>
      <c r="Z318" s="386"/>
    </row>
    <row r="319" spans="1:26" ht="15.75" customHeight="1">
      <c r="A319" s="386"/>
      <c r="B319" s="386"/>
      <c r="C319" s="386"/>
      <c r="D319" s="386"/>
      <c r="E319" s="386"/>
      <c r="F319" s="386"/>
      <c r="G319" s="386"/>
      <c r="H319" s="386"/>
      <c r="I319" s="386"/>
      <c r="J319" s="386"/>
      <c r="K319" s="386"/>
      <c r="L319" s="386"/>
      <c r="M319" s="386"/>
      <c r="N319" s="386"/>
      <c r="O319" s="386"/>
      <c r="P319" s="386"/>
      <c r="Q319" s="386"/>
      <c r="R319" s="386"/>
      <c r="S319" s="386"/>
      <c r="T319" s="386"/>
      <c r="U319" s="386"/>
      <c r="V319" s="386"/>
      <c r="W319" s="386"/>
      <c r="X319" s="386"/>
      <c r="Y319" s="386"/>
      <c r="Z319" s="386"/>
    </row>
    <row r="320" spans="1:26" ht="15.75" customHeight="1">
      <c r="A320" s="386"/>
      <c r="B320" s="386"/>
      <c r="C320" s="386"/>
      <c r="D320" s="386"/>
      <c r="E320" s="386"/>
      <c r="F320" s="386"/>
      <c r="G320" s="386"/>
      <c r="H320" s="386"/>
      <c r="I320" s="386"/>
      <c r="J320" s="386"/>
      <c r="K320" s="386"/>
      <c r="L320" s="386"/>
      <c r="M320" s="386"/>
      <c r="N320" s="386"/>
      <c r="O320" s="386"/>
      <c r="P320" s="386"/>
      <c r="Q320" s="386"/>
      <c r="R320" s="386"/>
      <c r="S320" s="386"/>
      <c r="T320" s="386"/>
      <c r="U320" s="386"/>
      <c r="V320" s="386"/>
      <c r="W320" s="386"/>
      <c r="X320" s="386"/>
      <c r="Y320" s="386"/>
      <c r="Z320" s="386"/>
    </row>
    <row r="321" spans="1:26" ht="15.75" customHeight="1">
      <c r="A321" s="386"/>
      <c r="B321" s="386"/>
      <c r="C321" s="386"/>
      <c r="D321" s="386"/>
      <c r="E321" s="386"/>
      <c r="F321" s="386"/>
      <c r="G321" s="386"/>
      <c r="H321" s="386"/>
      <c r="I321" s="386"/>
      <c r="J321" s="386"/>
      <c r="K321" s="386"/>
      <c r="L321" s="386"/>
      <c r="M321" s="386"/>
      <c r="N321" s="386"/>
      <c r="O321" s="386"/>
      <c r="P321" s="386"/>
      <c r="Q321" s="386"/>
      <c r="R321" s="386"/>
      <c r="S321" s="386"/>
      <c r="T321" s="386"/>
      <c r="U321" s="386"/>
      <c r="V321" s="386"/>
      <c r="W321" s="386"/>
      <c r="X321" s="386"/>
      <c r="Y321" s="386"/>
      <c r="Z321" s="386"/>
    </row>
    <row r="322" spans="1:26" ht="15.75" customHeight="1">
      <c r="A322" s="386"/>
      <c r="B322" s="386"/>
      <c r="C322" s="386"/>
      <c r="D322" s="386"/>
      <c r="E322" s="386"/>
      <c r="F322" s="386"/>
      <c r="G322" s="386"/>
      <c r="H322" s="386"/>
      <c r="I322" s="386"/>
      <c r="J322" s="386"/>
      <c r="K322" s="386"/>
      <c r="L322" s="386"/>
      <c r="M322" s="386"/>
      <c r="N322" s="386"/>
      <c r="O322" s="386"/>
      <c r="P322" s="386"/>
      <c r="Q322" s="386"/>
      <c r="R322" s="386"/>
      <c r="S322" s="386"/>
      <c r="T322" s="386"/>
      <c r="U322" s="386"/>
      <c r="V322" s="386"/>
      <c r="W322" s="386"/>
      <c r="X322" s="386"/>
      <c r="Y322" s="386"/>
      <c r="Z322" s="386"/>
    </row>
    <row r="323" spans="1:26" ht="15.75" customHeight="1">
      <c r="A323" s="386"/>
      <c r="B323" s="386"/>
      <c r="C323" s="386"/>
      <c r="D323" s="386"/>
      <c r="E323" s="386"/>
      <c r="F323" s="386"/>
      <c r="G323" s="386"/>
      <c r="H323" s="386"/>
      <c r="I323" s="386"/>
      <c r="J323" s="386"/>
      <c r="K323" s="386"/>
      <c r="L323" s="386"/>
      <c r="M323" s="386"/>
      <c r="N323" s="386"/>
      <c r="O323" s="386"/>
      <c r="P323" s="386"/>
      <c r="Q323" s="386"/>
      <c r="R323" s="386"/>
      <c r="S323" s="386"/>
      <c r="T323" s="386"/>
      <c r="U323" s="386"/>
      <c r="V323" s="386"/>
      <c r="W323" s="386"/>
      <c r="X323" s="386"/>
      <c r="Y323" s="386"/>
      <c r="Z323" s="386"/>
    </row>
    <row r="324" spans="1:26" ht="15.75" customHeight="1">
      <c r="A324" s="386"/>
      <c r="B324" s="386"/>
      <c r="C324" s="386"/>
      <c r="D324" s="386"/>
      <c r="E324" s="386"/>
      <c r="F324" s="386"/>
      <c r="G324" s="386"/>
      <c r="H324" s="386"/>
      <c r="I324" s="386"/>
      <c r="J324" s="386"/>
      <c r="K324" s="386"/>
      <c r="L324" s="386"/>
      <c r="M324" s="386"/>
      <c r="N324" s="386"/>
      <c r="O324" s="386"/>
      <c r="P324" s="386"/>
      <c r="Q324" s="386"/>
      <c r="R324" s="386"/>
      <c r="S324" s="386"/>
      <c r="T324" s="386"/>
      <c r="U324" s="386"/>
      <c r="V324" s="386"/>
      <c r="W324" s="386"/>
      <c r="X324" s="386"/>
      <c r="Y324" s="386"/>
      <c r="Z324" s="386"/>
    </row>
    <row r="325" spans="1:26" ht="15.75" customHeight="1">
      <c r="A325" s="386"/>
      <c r="B325" s="386"/>
      <c r="C325" s="386"/>
      <c r="D325" s="386"/>
      <c r="E325" s="386"/>
      <c r="F325" s="386"/>
      <c r="G325" s="386"/>
      <c r="H325" s="386"/>
      <c r="I325" s="386"/>
      <c r="J325" s="386"/>
      <c r="K325" s="386"/>
      <c r="L325" s="386"/>
      <c r="M325" s="386"/>
      <c r="N325" s="386"/>
      <c r="O325" s="386"/>
      <c r="P325" s="386"/>
      <c r="Q325" s="386"/>
      <c r="R325" s="386"/>
      <c r="S325" s="386"/>
      <c r="T325" s="386"/>
      <c r="U325" s="386"/>
      <c r="V325" s="386"/>
      <c r="W325" s="386"/>
      <c r="X325" s="386"/>
      <c r="Y325" s="386"/>
      <c r="Z325" s="386"/>
    </row>
    <row r="326" spans="1:26" ht="15.75" customHeight="1">
      <c r="A326" s="386"/>
      <c r="B326" s="386"/>
      <c r="C326" s="386"/>
      <c r="D326" s="386"/>
      <c r="E326" s="386"/>
      <c r="F326" s="386"/>
      <c r="G326" s="386"/>
      <c r="H326" s="386"/>
      <c r="I326" s="386"/>
      <c r="J326" s="386"/>
      <c r="K326" s="386"/>
      <c r="L326" s="386"/>
      <c r="M326" s="386"/>
      <c r="N326" s="386"/>
      <c r="O326" s="386"/>
      <c r="P326" s="386"/>
      <c r="Q326" s="386"/>
      <c r="R326" s="386"/>
      <c r="S326" s="386"/>
      <c r="T326" s="386"/>
      <c r="U326" s="386"/>
      <c r="V326" s="386"/>
      <c r="W326" s="386"/>
      <c r="X326" s="386"/>
      <c r="Y326" s="386"/>
      <c r="Z326" s="386"/>
    </row>
    <row r="327" spans="1:26" ht="15.75" customHeight="1">
      <c r="A327" s="386"/>
      <c r="B327" s="386"/>
      <c r="C327" s="386"/>
      <c r="D327" s="386"/>
      <c r="E327" s="386"/>
      <c r="F327" s="386"/>
      <c r="G327" s="386"/>
      <c r="H327" s="386"/>
      <c r="I327" s="386"/>
      <c r="J327" s="386"/>
      <c r="K327" s="386"/>
      <c r="L327" s="386"/>
      <c r="M327" s="386"/>
      <c r="N327" s="386"/>
      <c r="O327" s="386"/>
      <c r="P327" s="386"/>
      <c r="Q327" s="386"/>
      <c r="R327" s="386"/>
      <c r="S327" s="386"/>
      <c r="T327" s="386"/>
      <c r="U327" s="386"/>
      <c r="V327" s="386"/>
      <c r="W327" s="386"/>
      <c r="X327" s="386"/>
      <c r="Y327" s="386"/>
      <c r="Z327" s="386"/>
    </row>
    <row r="328" spans="1:26" ht="15.75" customHeight="1">
      <c r="A328" s="386"/>
      <c r="B328" s="386"/>
      <c r="C328" s="386"/>
      <c r="D328" s="386"/>
      <c r="E328" s="386"/>
      <c r="F328" s="386"/>
      <c r="G328" s="386"/>
      <c r="H328" s="386"/>
      <c r="I328" s="386"/>
      <c r="J328" s="386"/>
      <c r="K328" s="386"/>
      <c r="L328" s="386"/>
      <c r="M328" s="386"/>
      <c r="N328" s="386"/>
      <c r="O328" s="386"/>
      <c r="P328" s="386"/>
      <c r="Q328" s="386"/>
      <c r="R328" s="386"/>
      <c r="S328" s="386"/>
      <c r="T328" s="386"/>
      <c r="U328" s="386"/>
      <c r="V328" s="386"/>
      <c r="W328" s="386"/>
      <c r="X328" s="386"/>
      <c r="Y328" s="386"/>
      <c r="Z328" s="386"/>
    </row>
    <row r="329" spans="1:26" ht="15.75" customHeight="1">
      <c r="A329" s="386"/>
      <c r="B329" s="386"/>
      <c r="C329" s="386"/>
      <c r="D329" s="386"/>
      <c r="E329" s="386"/>
      <c r="F329" s="386"/>
      <c r="G329" s="386"/>
      <c r="H329" s="386"/>
      <c r="I329" s="386"/>
      <c r="J329" s="386"/>
      <c r="K329" s="386"/>
      <c r="L329" s="386"/>
      <c r="M329" s="386"/>
      <c r="N329" s="386"/>
      <c r="O329" s="386"/>
      <c r="P329" s="386"/>
      <c r="Q329" s="386"/>
      <c r="R329" s="386"/>
      <c r="S329" s="386"/>
      <c r="T329" s="386"/>
      <c r="U329" s="386"/>
      <c r="V329" s="386"/>
      <c r="W329" s="386"/>
      <c r="X329" s="386"/>
      <c r="Y329" s="386"/>
      <c r="Z329" s="386"/>
    </row>
    <row r="330" spans="1:26" ht="15.75" customHeight="1">
      <c r="A330" s="386"/>
      <c r="B330" s="386"/>
      <c r="C330" s="386"/>
      <c r="D330" s="386"/>
      <c r="E330" s="386"/>
      <c r="F330" s="386"/>
      <c r="G330" s="386"/>
      <c r="H330" s="386"/>
      <c r="I330" s="386"/>
      <c r="J330" s="386"/>
      <c r="K330" s="386"/>
      <c r="L330" s="386"/>
      <c r="M330" s="386"/>
      <c r="N330" s="386"/>
      <c r="O330" s="386"/>
      <c r="P330" s="386"/>
      <c r="Q330" s="386"/>
      <c r="R330" s="386"/>
      <c r="S330" s="386"/>
      <c r="T330" s="386"/>
      <c r="U330" s="386"/>
      <c r="V330" s="386"/>
      <c r="W330" s="386"/>
      <c r="X330" s="386"/>
      <c r="Y330" s="386"/>
      <c r="Z330" s="386"/>
    </row>
    <row r="331" spans="1:26" ht="15.75" customHeight="1">
      <c r="A331" s="386"/>
      <c r="B331" s="386"/>
      <c r="C331" s="386"/>
      <c r="D331" s="386"/>
      <c r="E331" s="386"/>
      <c r="F331" s="386"/>
      <c r="G331" s="386"/>
      <c r="H331" s="386"/>
      <c r="I331" s="386"/>
      <c r="J331" s="386"/>
      <c r="K331" s="386"/>
      <c r="L331" s="386"/>
      <c r="M331" s="386"/>
      <c r="N331" s="386"/>
      <c r="O331" s="386"/>
      <c r="P331" s="386"/>
      <c r="Q331" s="386"/>
      <c r="R331" s="386"/>
      <c r="S331" s="386"/>
      <c r="T331" s="386"/>
      <c r="U331" s="386"/>
      <c r="V331" s="386"/>
      <c r="W331" s="386"/>
      <c r="X331" s="386"/>
      <c r="Y331" s="386"/>
      <c r="Z331" s="386"/>
    </row>
    <row r="332" spans="1:26" ht="15.75" customHeight="1">
      <c r="A332" s="386"/>
      <c r="B332" s="386"/>
      <c r="C332" s="386"/>
      <c r="D332" s="386"/>
      <c r="E332" s="386"/>
      <c r="F332" s="386"/>
      <c r="G332" s="386"/>
      <c r="H332" s="386"/>
      <c r="I332" s="386"/>
      <c r="J332" s="386"/>
      <c r="K332" s="386"/>
      <c r="L332" s="386"/>
      <c r="M332" s="386"/>
      <c r="N332" s="386"/>
      <c r="O332" s="386"/>
      <c r="P332" s="386"/>
      <c r="Q332" s="386"/>
      <c r="R332" s="386"/>
      <c r="S332" s="386"/>
      <c r="T332" s="386"/>
      <c r="U332" s="386"/>
      <c r="V332" s="386"/>
      <c r="W332" s="386"/>
      <c r="X332" s="386"/>
      <c r="Y332" s="386"/>
      <c r="Z332" s="386"/>
    </row>
    <row r="333" spans="1:26" ht="15.75" customHeight="1">
      <c r="A333" s="386"/>
      <c r="B333" s="386"/>
      <c r="C333" s="386"/>
      <c r="D333" s="386"/>
      <c r="E333" s="386"/>
      <c r="F333" s="386"/>
      <c r="G333" s="386"/>
      <c r="H333" s="386"/>
      <c r="I333" s="386"/>
      <c r="J333" s="386"/>
      <c r="K333" s="386"/>
      <c r="L333" s="386"/>
      <c r="M333" s="386"/>
      <c r="N333" s="386"/>
      <c r="O333" s="386"/>
      <c r="P333" s="386"/>
      <c r="Q333" s="386"/>
      <c r="R333" s="386"/>
      <c r="S333" s="386"/>
      <c r="T333" s="386"/>
      <c r="U333" s="386"/>
      <c r="V333" s="386"/>
      <c r="W333" s="386"/>
      <c r="X333" s="386"/>
      <c r="Y333" s="386"/>
      <c r="Z333" s="386"/>
    </row>
    <row r="334" spans="1:26" ht="15.75" customHeight="1">
      <c r="A334" s="386"/>
      <c r="B334" s="386"/>
      <c r="C334" s="386"/>
      <c r="D334" s="386"/>
      <c r="E334" s="386"/>
      <c r="F334" s="386"/>
      <c r="G334" s="386"/>
      <c r="H334" s="386"/>
      <c r="I334" s="386"/>
      <c r="J334" s="386"/>
      <c r="K334" s="386"/>
      <c r="L334" s="386"/>
      <c r="M334" s="386"/>
      <c r="N334" s="386"/>
      <c r="O334" s="386"/>
      <c r="P334" s="386"/>
      <c r="Q334" s="386"/>
      <c r="R334" s="386"/>
      <c r="S334" s="386"/>
      <c r="T334" s="386"/>
      <c r="U334" s="386"/>
      <c r="V334" s="386"/>
      <c r="W334" s="386"/>
      <c r="X334" s="386"/>
      <c r="Y334" s="386"/>
      <c r="Z334" s="386"/>
    </row>
    <row r="335" spans="1:26" ht="15.75" customHeight="1">
      <c r="A335" s="386"/>
      <c r="B335" s="386"/>
      <c r="C335" s="386"/>
      <c r="D335" s="386"/>
      <c r="E335" s="386"/>
      <c r="F335" s="386"/>
      <c r="G335" s="386"/>
      <c r="H335" s="386"/>
      <c r="I335" s="386"/>
      <c r="J335" s="386"/>
      <c r="K335" s="386"/>
      <c r="L335" s="386"/>
      <c r="M335" s="386"/>
      <c r="N335" s="386"/>
      <c r="O335" s="386"/>
      <c r="P335" s="386"/>
      <c r="Q335" s="386"/>
      <c r="R335" s="386"/>
      <c r="S335" s="386"/>
      <c r="T335" s="386"/>
      <c r="U335" s="386"/>
      <c r="V335" s="386"/>
      <c r="W335" s="386"/>
      <c r="X335" s="386"/>
      <c r="Y335" s="386"/>
      <c r="Z335" s="386"/>
    </row>
    <row r="336" spans="1:26" ht="15.75" customHeight="1">
      <c r="A336" s="386"/>
      <c r="B336" s="386"/>
      <c r="C336" s="386"/>
      <c r="D336" s="386"/>
      <c r="E336" s="386"/>
      <c r="F336" s="386"/>
      <c r="G336" s="386"/>
      <c r="H336" s="386"/>
      <c r="I336" s="386"/>
      <c r="J336" s="386"/>
      <c r="K336" s="386"/>
      <c r="L336" s="386"/>
      <c r="M336" s="386"/>
      <c r="N336" s="386"/>
      <c r="O336" s="386"/>
      <c r="P336" s="386"/>
      <c r="Q336" s="386"/>
      <c r="R336" s="386"/>
      <c r="S336" s="386"/>
      <c r="T336" s="386"/>
      <c r="U336" s="386"/>
      <c r="V336" s="386"/>
      <c r="W336" s="386"/>
      <c r="X336" s="386"/>
      <c r="Y336" s="386"/>
      <c r="Z336" s="386"/>
    </row>
    <row r="337" spans="1:26" ht="15.75" customHeight="1">
      <c r="A337" s="386"/>
      <c r="B337" s="386"/>
      <c r="C337" s="386"/>
      <c r="D337" s="386"/>
      <c r="E337" s="386"/>
      <c r="F337" s="386"/>
      <c r="G337" s="386"/>
      <c r="H337" s="386"/>
      <c r="I337" s="386"/>
      <c r="J337" s="386"/>
      <c r="K337" s="386"/>
      <c r="L337" s="386"/>
      <c r="M337" s="386"/>
      <c r="N337" s="386"/>
      <c r="O337" s="386"/>
      <c r="P337" s="386"/>
      <c r="Q337" s="386"/>
      <c r="R337" s="386"/>
      <c r="S337" s="386"/>
      <c r="T337" s="386"/>
      <c r="U337" s="386"/>
      <c r="V337" s="386"/>
      <c r="W337" s="386"/>
      <c r="X337" s="386"/>
      <c r="Y337" s="386"/>
      <c r="Z337" s="386"/>
    </row>
    <row r="338" spans="1:26" ht="15.75" customHeight="1">
      <c r="A338" s="386"/>
      <c r="B338" s="386"/>
      <c r="C338" s="386"/>
      <c r="D338" s="386"/>
      <c r="E338" s="386"/>
      <c r="F338" s="386"/>
      <c r="G338" s="386"/>
      <c r="H338" s="386"/>
      <c r="I338" s="386"/>
      <c r="J338" s="386"/>
      <c r="K338" s="386"/>
      <c r="L338" s="386"/>
      <c r="M338" s="386"/>
      <c r="N338" s="386"/>
      <c r="O338" s="386"/>
      <c r="P338" s="386"/>
      <c r="Q338" s="386"/>
      <c r="R338" s="386"/>
      <c r="S338" s="386"/>
      <c r="T338" s="386"/>
      <c r="U338" s="386"/>
      <c r="V338" s="386"/>
      <c r="W338" s="386"/>
      <c r="X338" s="386"/>
      <c r="Y338" s="386"/>
      <c r="Z338" s="386"/>
    </row>
    <row r="339" spans="1:26" ht="15.75" customHeight="1">
      <c r="A339" s="386"/>
      <c r="B339" s="386"/>
      <c r="C339" s="386"/>
      <c r="D339" s="386"/>
      <c r="E339" s="386"/>
      <c r="F339" s="386"/>
      <c r="G339" s="386"/>
      <c r="H339" s="386"/>
      <c r="I339" s="386"/>
      <c r="J339" s="386"/>
      <c r="K339" s="386"/>
      <c r="L339" s="386"/>
      <c r="M339" s="386"/>
      <c r="N339" s="386"/>
      <c r="O339" s="386"/>
      <c r="P339" s="386"/>
      <c r="Q339" s="386"/>
      <c r="R339" s="386"/>
      <c r="S339" s="386"/>
      <c r="T339" s="386"/>
      <c r="U339" s="386"/>
      <c r="V339" s="386"/>
      <c r="W339" s="386"/>
      <c r="X339" s="386"/>
      <c r="Y339" s="386"/>
      <c r="Z339" s="386"/>
    </row>
    <row r="340" spans="1:26" ht="15.75" customHeight="1">
      <c r="A340" s="386"/>
      <c r="B340" s="386"/>
      <c r="C340" s="386"/>
      <c r="D340" s="386"/>
      <c r="E340" s="386"/>
      <c r="F340" s="386"/>
      <c r="G340" s="386"/>
      <c r="H340" s="386"/>
      <c r="I340" s="386"/>
      <c r="J340" s="386"/>
      <c r="K340" s="386"/>
      <c r="L340" s="386"/>
      <c r="M340" s="386"/>
      <c r="N340" s="386"/>
      <c r="O340" s="386"/>
      <c r="P340" s="386"/>
      <c r="Q340" s="386"/>
      <c r="R340" s="386"/>
      <c r="S340" s="386"/>
      <c r="T340" s="386"/>
      <c r="U340" s="386"/>
      <c r="V340" s="386"/>
      <c r="W340" s="386"/>
      <c r="X340" s="386"/>
      <c r="Y340" s="386"/>
      <c r="Z340" s="386"/>
    </row>
    <row r="341" spans="1:26" ht="15.75" customHeight="1">
      <c r="A341" s="386"/>
      <c r="B341" s="386"/>
      <c r="C341" s="386"/>
      <c r="D341" s="386"/>
      <c r="E341" s="386"/>
      <c r="F341" s="386"/>
      <c r="G341" s="386"/>
      <c r="H341" s="386"/>
      <c r="I341" s="386"/>
      <c r="J341" s="386"/>
      <c r="K341" s="386"/>
      <c r="L341" s="386"/>
      <c r="M341" s="386"/>
      <c r="N341" s="386"/>
      <c r="O341" s="386"/>
      <c r="P341" s="386"/>
      <c r="Q341" s="386"/>
      <c r="R341" s="386"/>
      <c r="S341" s="386"/>
      <c r="T341" s="386"/>
      <c r="U341" s="386"/>
      <c r="V341" s="386"/>
      <c r="W341" s="386"/>
      <c r="X341" s="386"/>
      <c r="Y341" s="386"/>
      <c r="Z341" s="386"/>
    </row>
    <row r="342" spans="1:26" ht="15.75" customHeight="1">
      <c r="A342" s="386"/>
      <c r="B342" s="386"/>
      <c r="C342" s="386"/>
      <c r="D342" s="386"/>
      <c r="E342" s="386"/>
      <c r="F342" s="386"/>
      <c r="G342" s="386"/>
      <c r="H342" s="386"/>
      <c r="I342" s="386"/>
      <c r="J342" s="386"/>
      <c r="K342" s="386"/>
      <c r="L342" s="386"/>
      <c r="M342" s="386"/>
      <c r="N342" s="386"/>
      <c r="O342" s="386"/>
      <c r="P342" s="386"/>
      <c r="Q342" s="386"/>
      <c r="R342" s="386"/>
      <c r="S342" s="386"/>
      <c r="T342" s="386"/>
      <c r="U342" s="386"/>
      <c r="V342" s="386"/>
      <c r="W342" s="386"/>
      <c r="X342" s="386"/>
      <c r="Y342" s="386"/>
      <c r="Z342" s="386"/>
    </row>
    <row r="343" spans="1:26" ht="15.75" customHeight="1">
      <c r="A343" s="386"/>
      <c r="B343" s="386"/>
      <c r="C343" s="386"/>
      <c r="D343" s="386"/>
      <c r="E343" s="386"/>
      <c r="F343" s="386"/>
      <c r="G343" s="386"/>
      <c r="H343" s="386"/>
      <c r="I343" s="386"/>
      <c r="J343" s="386"/>
      <c r="K343" s="386"/>
      <c r="L343" s="386"/>
      <c r="M343" s="386"/>
      <c r="N343" s="386"/>
      <c r="O343" s="386"/>
      <c r="P343" s="386"/>
      <c r="Q343" s="386"/>
      <c r="R343" s="386"/>
      <c r="S343" s="386"/>
      <c r="T343" s="386"/>
      <c r="U343" s="386"/>
      <c r="V343" s="386"/>
      <c r="W343" s="386"/>
      <c r="X343" s="386"/>
      <c r="Y343" s="386"/>
      <c r="Z343" s="386"/>
    </row>
    <row r="344" spans="1:26" ht="15.75" customHeight="1">
      <c r="A344" s="386"/>
      <c r="B344" s="386"/>
      <c r="C344" s="386"/>
      <c r="D344" s="386"/>
      <c r="E344" s="386"/>
      <c r="F344" s="386"/>
      <c r="G344" s="386"/>
      <c r="H344" s="386"/>
      <c r="I344" s="386"/>
      <c r="J344" s="386"/>
      <c r="K344" s="386"/>
      <c r="L344" s="386"/>
      <c r="M344" s="386"/>
      <c r="N344" s="386"/>
      <c r="O344" s="386"/>
      <c r="P344" s="386"/>
      <c r="Q344" s="386"/>
      <c r="R344" s="386"/>
      <c r="S344" s="386"/>
      <c r="T344" s="386"/>
      <c r="U344" s="386"/>
      <c r="V344" s="386"/>
      <c r="W344" s="386"/>
      <c r="X344" s="386"/>
      <c r="Y344" s="386"/>
      <c r="Z344" s="386"/>
    </row>
    <row r="345" spans="1:26" ht="15.75" customHeight="1">
      <c r="A345" s="386"/>
      <c r="B345" s="386"/>
      <c r="C345" s="386"/>
      <c r="D345" s="386"/>
      <c r="E345" s="386"/>
      <c r="F345" s="386"/>
      <c r="G345" s="386"/>
      <c r="H345" s="386"/>
      <c r="I345" s="386"/>
      <c r="J345" s="386"/>
      <c r="K345" s="386"/>
      <c r="L345" s="386"/>
      <c r="M345" s="386"/>
      <c r="N345" s="386"/>
      <c r="O345" s="386"/>
      <c r="P345" s="386"/>
      <c r="Q345" s="386"/>
      <c r="R345" s="386"/>
      <c r="S345" s="386"/>
      <c r="T345" s="386"/>
      <c r="U345" s="386"/>
      <c r="V345" s="386"/>
      <c r="W345" s="386"/>
      <c r="X345" s="386"/>
      <c r="Y345" s="386"/>
      <c r="Z345" s="386"/>
    </row>
    <row r="346" spans="1:26" ht="15.75" customHeight="1">
      <c r="A346" s="386"/>
      <c r="B346" s="386"/>
      <c r="C346" s="386"/>
      <c r="D346" s="386"/>
      <c r="E346" s="386"/>
      <c r="F346" s="386"/>
      <c r="G346" s="386"/>
      <c r="H346" s="386"/>
      <c r="I346" s="386"/>
      <c r="J346" s="386"/>
      <c r="K346" s="386"/>
      <c r="L346" s="386"/>
      <c r="M346" s="386"/>
      <c r="N346" s="386"/>
      <c r="O346" s="386"/>
      <c r="P346" s="386"/>
      <c r="Q346" s="386"/>
      <c r="R346" s="386"/>
      <c r="S346" s="386"/>
      <c r="T346" s="386"/>
      <c r="U346" s="386"/>
      <c r="V346" s="386"/>
      <c r="W346" s="386"/>
      <c r="X346" s="386"/>
      <c r="Y346" s="386"/>
      <c r="Z346" s="386"/>
    </row>
    <row r="347" spans="1:26" ht="15.75" customHeight="1">
      <c r="A347" s="386"/>
      <c r="B347" s="386"/>
      <c r="C347" s="386"/>
      <c r="D347" s="386"/>
      <c r="E347" s="386"/>
      <c r="F347" s="386"/>
      <c r="G347" s="386"/>
      <c r="H347" s="386"/>
      <c r="I347" s="386"/>
      <c r="J347" s="386"/>
      <c r="K347" s="386"/>
      <c r="L347" s="386"/>
      <c r="M347" s="386"/>
      <c r="N347" s="386"/>
      <c r="O347" s="386"/>
      <c r="P347" s="386"/>
      <c r="Q347" s="386"/>
      <c r="R347" s="386"/>
      <c r="S347" s="386"/>
      <c r="T347" s="386"/>
      <c r="U347" s="386"/>
      <c r="V347" s="386"/>
      <c r="W347" s="386"/>
      <c r="X347" s="386"/>
      <c r="Y347" s="386"/>
      <c r="Z347" s="386"/>
    </row>
    <row r="348" spans="1:26" ht="15.75" customHeight="1">
      <c r="A348" s="386"/>
      <c r="B348" s="386"/>
      <c r="C348" s="386"/>
      <c r="D348" s="386"/>
      <c r="E348" s="386"/>
      <c r="F348" s="386"/>
      <c r="G348" s="386"/>
      <c r="H348" s="386"/>
      <c r="I348" s="386"/>
      <c r="J348" s="386"/>
      <c r="K348" s="386"/>
      <c r="L348" s="386"/>
      <c r="M348" s="386"/>
      <c r="N348" s="386"/>
      <c r="O348" s="386"/>
      <c r="P348" s="386"/>
      <c r="Q348" s="386"/>
      <c r="R348" s="386"/>
      <c r="S348" s="386"/>
      <c r="T348" s="386"/>
      <c r="U348" s="386"/>
      <c r="V348" s="386"/>
      <c r="W348" s="386"/>
      <c r="X348" s="386"/>
      <c r="Y348" s="386"/>
      <c r="Z348" s="386"/>
    </row>
    <row r="349" spans="1:26" ht="15.75" customHeight="1">
      <c r="A349" s="386"/>
      <c r="B349" s="386"/>
      <c r="C349" s="386"/>
      <c r="D349" s="386"/>
      <c r="E349" s="386"/>
      <c r="F349" s="386"/>
      <c r="G349" s="386"/>
      <c r="H349" s="386"/>
      <c r="I349" s="386"/>
      <c r="J349" s="386"/>
      <c r="K349" s="386"/>
      <c r="L349" s="386"/>
      <c r="M349" s="386"/>
      <c r="N349" s="386"/>
      <c r="O349" s="386"/>
      <c r="P349" s="386"/>
      <c r="Q349" s="386"/>
      <c r="R349" s="386"/>
      <c r="S349" s="386"/>
      <c r="T349" s="386"/>
      <c r="U349" s="386"/>
      <c r="V349" s="386"/>
      <c r="W349" s="386"/>
      <c r="X349" s="386"/>
      <c r="Y349" s="386"/>
      <c r="Z349" s="386"/>
    </row>
    <row r="350" spans="1:26" ht="15.75" customHeight="1">
      <c r="A350" s="386"/>
      <c r="B350" s="386"/>
      <c r="C350" s="386"/>
      <c r="D350" s="386"/>
      <c r="E350" s="386"/>
      <c r="F350" s="386"/>
      <c r="G350" s="386"/>
      <c r="H350" s="386"/>
      <c r="I350" s="386"/>
      <c r="J350" s="386"/>
      <c r="K350" s="386"/>
      <c r="L350" s="386"/>
      <c r="M350" s="386"/>
      <c r="N350" s="386"/>
      <c r="O350" s="386"/>
      <c r="P350" s="386"/>
      <c r="Q350" s="386"/>
      <c r="R350" s="386"/>
      <c r="S350" s="386"/>
      <c r="T350" s="386"/>
      <c r="U350" s="386"/>
      <c r="V350" s="386"/>
      <c r="W350" s="386"/>
      <c r="X350" s="386"/>
      <c r="Y350" s="386"/>
      <c r="Z350" s="386"/>
    </row>
    <row r="351" spans="1:26" ht="15.75" customHeight="1">
      <c r="A351" s="386"/>
      <c r="B351" s="386"/>
      <c r="C351" s="386"/>
      <c r="D351" s="386"/>
      <c r="E351" s="386"/>
      <c r="F351" s="386"/>
      <c r="G351" s="386"/>
      <c r="H351" s="386"/>
      <c r="I351" s="386"/>
      <c r="J351" s="386"/>
      <c r="K351" s="386"/>
      <c r="L351" s="386"/>
      <c r="M351" s="386"/>
      <c r="N351" s="386"/>
      <c r="O351" s="386"/>
      <c r="P351" s="386"/>
      <c r="Q351" s="386"/>
      <c r="R351" s="386"/>
      <c r="S351" s="386"/>
      <c r="T351" s="386"/>
      <c r="U351" s="386"/>
      <c r="V351" s="386"/>
      <c r="W351" s="386"/>
      <c r="X351" s="386"/>
      <c r="Y351" s="386"/>
      <c r="Z351" s="386"/>
    </row>
    <row r="352" spans="1:26" ht="15.75" customHeight="1">
      <c r="A352" s="386"/>
      <c r="B352" s="386"/>
      <c r="C352" s="386"/>
      <c r="D352" s="386"/>
      <c r="E352" s="386"/>
      <c r="F352" s="386"/>
      <c r="G352" s="386"/>
      <c r="H352" s="386"/>
      <c r="I352" s="386"/>
      <c r="J352" s="386"/>
      <c r="K352" s="386"/>
      <c r="L352" s="386"/>
      <c r="M352" s="386"/>
      <c r="N352" s="386"/>
      <c r="O352" s="386"/>
      <c r="P352" s="386"/>
      <c r="Q352" s="386"/>
      <c r="R352" s="386"/>
      <c r="S352" s="386"/>
      <c r="T352" s="386"/>
      <c r="U352" s="386"/>
      <c r="V352" s="386"/>
      <c r="W352" s="386"/>
      <c r="X352" s="386"/>
      <c r="Y352" s="386"/>
      <c r="Z352" s="386"/>
    </row>
    <row r="353" spans="1:26" ht="15.75" customHeight="1">
      <c r="A353" s="386"/>
      <c r="B353" s="386"/>
      <c r="C353" s="386"/>
      <c r="D353" s="386"/>
      <c r="E353" s="386"/>
      <c r="F353" s="386"/>
      <c r="G353" s="386"/>
      <c r="H353" s="386"/>
      <c r="I353" s="386"/>
      <c r="J353" s="386"/>
      <c r="K353" s="386"/>
      <c r="L353" s="386"/>
      <c r="M353" s="386"/>
      <c r="N353" s="386"/>
      <c r="O353" s="386"/>
      <c r="P353" s="386"/>
      <c r="Q353" s="386"/>
      <c r="R353" s="386"/>
      <c r="S353" s="386"/>
      <c r="T353" s="386"/>
      <c r="U353" s="386"/>
      <c r="V353" s="386"/>
      <c r="W353" s="386"/>
      <c r="X353" s="386"/>
      <c r="Y353" s="386"/>
      <c r="Z353" s="386"/>
    </row>
    <row r="354" spans="1:26" ht="15.75" customHeight="1">
      <c r="A354" s="386"/>
      <c r="B354" s="386"/>
      <c r="C354" s="386"/>
      <c r="D354" s="386"/>
      <c r="E354" s="386"/>
      <c r="F354" s="386"/>
      <c r="G354" s="386"/>
      <c r="H354" s="386"/>
      <c r="I354" s="386"/>
      <c r="J354" s="386"/>
      <c r="K354" s="386"/>
      <c r="L354" s="386"/>
      <c r="M354" s="386"/>
      <c r="N354" s="386"/>
      <c r="O354" s="386"/>
      <c r="P354" s="386"/>
      <c r="Q354" s="386"/>
      <c r="R354" s="386"/>
      <c r="S354" s="386"/>
      <c r="T354" s="386"/>
      <c r="U354" s="386"/>
      <c r="V354" s="386"/>
      <c r="W354" s="386"/>
      <c r="X354" s="386"/>
      <c r="Y354" s="386"/>
      <c r="Z354" s="386"/>
    </row>
    <row r="355" spans="1:26" ht="15.75" customHeight="1">
      <c r="A355" s="386"/>
      <c r="B355" s="386"/>
      <c r="C355" s="386"/>
      <c r="D355" s="386"/>
      <c r="E355" s="386"/>
      <c r="F355" s="386"/>
      <c r="G355" s="386"/>
      <c r="H355" s="386"/>
      <c r="I355" s="386"/>
      <c r="J355" s="386"/>
      <c r="K355" s="386"/>
      <c r="L355" s="386"/>
      <c r="M355" s="386"/>
      <c r="N355" s="386"/>
      <c r="O355" s="386"/>
      <c r="P355" s="386"/>
      <c r="Q355" s="386"/>
      <c r="R355" s="386"/>
      <c r="S355" s="386"/>
      <c r="T355" s="386"/>
      <c r="U355" s="386"/>
      <c r="V355" s="386"/>
      <c r="W355" s="386"/>
      <c r="X355" s="386"/>
      <c r="Y355" s="386"/>
      <c r="Z355" s="386"/>
    </row>
    <row r="356" spans="1:26" ht="15.75" customHeight="1">
      <c r="A356" s="386"/>
      <c r="B356" s="386"/>
      <c r="C356" s="386"/>
      <c r="D356" s="386"/>
      <c r="E356" s="386"/>
      <c r="F356" s="386"/>
      <c r="G356" s="386"/>
      <c r="H356" s="386"/>
      <c r="I356" s="386"/>
      <c r="J356" s="386"/>
      <c r="K356" s="386"/>
      <c r="L356" s="386"/>
      <c r="M356" s="386"/>
      <c r="N356" s="386"/>
      <c r="O356" s="386"/>
      <c r="P356" s="386"/>
      <c r="Q356" s="386"/>
      <c r="R356" s="386"/>
      <c r="S356" s="386"/>
      <c r="T356" s="386"/>
      <c r="U356" s="386"/>
      <c r="V356" s="386"/>
      <c r="W356" s="386"/>
      <c r="X356" s="386"/>
      <c r="Y356" s="386"/>
      <c r="Z356" s="386"/>
    </row>
    <row r="357" spans="1:26" ht="15.75" customHeight="1">
      <c r="A357" s="386"/>
      <c r="B357" s="386"/>
      <c r="C357" s="386"/>
      <c r="D357" s="386"/>
      <c r="E357" s="386"/>
      <c r="F357" s="386"/>
      <c r="G357" s="386"/>
      <c r="H357" s="386"/>
      <c r="I357" s="386"/>
      <c r="J357" s="386"/>
      <c r="K357" s="386"/>
      <c r="L357" s="386"/>
      <c r="M357" s="386"/>
      <c r="N357" s="386"/>
      <c r="O357" s="386"/>
      <c r="P357" s="386"/>
      <c r="Q357" s="386"/>
      <c r="R357" s="386"/>
      <c r="S357" s="386"/>
      <c r="T357" s="386"/>
      <c r="U357" s="386"/>
      <c r="V357" s="386"/>
      <c r="W357" s="386"/>
      <c r="X357" s="386"/>
      <c r="Y357" s="386"/>
      <c r="Z357" s="386"/>
    </row>
    <row r="358" spans="1:26" ht="15.75" customHeight="1">
      <c r="A358" s="386"/>
      <c r="B358" s="386"/>
      <c r="C358" s="386"/>
      <c r="D358" s="386"/>
      <c r="E358" s="386"/>
      <c r="F358" s="386"/>
      <c r="G358" s="386"/>
      <c r="H358" s="386"/>
      <c r="I358" s="386"/>
      <c r="J358" s="386"/>
      <c r="K358" s="386"/>
      <c r="L358" s="386"/>
      <c r="M358" s="386"/>
      <c r="N358" s="386"/>
      <c r="O358" s="386"/>
      <c r="P358" s="386"/>
      <c r="Q358" s="386"/>
      <c r="R358" s="386"/>
      <c r="S358" s="386"/>
      <c r="T358" s="386"/>
      <c r="U358" s="386"/>
      <c r="V358" s="386"/>
      <c r="W358" s="386"/>
      <c r="X358" s="386"/>
      <c r="Y358" s="386"/>
      <c r="Z358" s="386"/>
    </row>
    <row r="359" spans="1:26" ht="15.75" customHeight="1">
      <c r="A359" s="386"/>
      <c r="B359" s="386"/>
      <c r="C359" s="386"/>
      <c r="D359" s="386"/>
      <c r="E359" s="386"/>
      <c r="F359" s="386"/>
      <c r="G359" s="386"/>
      <c r="H359" s="386"/>
      <c r="I359" s="386"/>
      <c r="J359" s="386"/>
      <c r="K359" s="386"/>
      <c r="L359" s="386"/>
      <c r="M359" s="386"/>
      <c r="N359" s="386"/>
      <c r="O359" s="386"/>
      <c r="P359" s="386"/>
      <c r="Q359" s="386"/>
      <c r="R359" s="386"/>
      <c r="S359" s="386"/>
      <c r="T359" s="386"/>
      <c r="U359" s="386"/>
      <c r="V359" s="386"/>
      <c r="W359" s="386"/>
      <c r="X359" s="386"/>
      <c r="Y359" s="386"/>
      <c r="Z359" s="386"/>
    </row>
    <row r="360" spans="1:26" ht="15.75" customHeight="1">
      <c r="A360" s="386"/>
      <c r="B360" s="386"/>
      <c r="C360" s="386"/>
      <c r="D360" s="386"/>
      <c r="E360" s="386"/>
      <c r="F360" s="386"/>
      <c r="G360" s="386"/>
      <c r="H360" s="386"/>
      <c r="I360" s="386"/>
      <c r="J360" s="386"/>
      <c r="K360" s="386"/>
      <c r="L360" s="386"/>
      <c r="M360" s="386"/>
      <c r="N360" s="386"/>
      <c r="O360" s="386"/>
      <c r="P360" s="386"/>
      <c r="Q360" s="386"/>
      <c r="R360" s="386"/>
      <c r="S360" s="386"/>
      <c r="T360" s="386"/>
      <c r="U360" s="386"/>
      <c r="V360" s="386"/>
      <c r="W360" s="386"/>
      <c r="X360" s="386"/>
      <c r="Y360" s="386"/>
      <c r="Z360" s="386"/>
    </row>
    <row r="361" spans="1:26" ht="15.75" customHeight="1">
      <c r="A361" s="386"/>
      <c r="B361" s="386"/>
      <c r="C361" s="386"/>
      <c r="D361" s="386"/>
      <c r="E361" s="386"/>
      <c r="F361" s="386"/>
      <c r="G361" s="386"/>
      <c r="H361" s="386"/>
      <c r="I361" s="386"/>
      <c r="J361" s="386"/>
      <c r="K361" s="386"/>
      <c r="L361" s="386"/>
      <c r="M361" s="386"/>
      <c r="N361" s="386"/>
      <c r="O361" s="386"/>
      <c r="P361" s="386"/>
      <c r="Q361" s="386"/>
      <c r="R361" s="386"/>
      <c r="S361" s="386"/>
      <c r="T361" s="386"/>
      <c r="U361" s="386"/>
      <c r="V361" s="386"/>
      <c r="W361" s="386"/>
      <c r="X361" s="386"/>
      <c r="Y361" s="386"/>
      <c r="Z361" s="386"/>
    </row>
    <row r="362" spans="1:26" ht="15.75" customHeight="1">
      <c r="A362" s="386"/>
      <c r="B362" s="386"/>
      <c r="C362" s="386"/>
      <c r="D362" s="386"/>
      <c r="E362" s="386"/>
      <c r="F362" s="386"/>
      <c r="G362" s="386"/>
      <c r="H362" s="386"/>
      <c r="I362" s="386"/>
      <c r="J362" s="386"/>
      <c r="K362" s="386"/>
      <c r="L362" s="386"/>
      <c r="M362" s="386"/>
      <c r="N362" s="386"/>
      <c r="O362" s="386"/>
      <c r="P362" s="386"/>
      <c r="Q362" s="386"/>
      <c r="R362" s="386"/>
      <c r="S362" s="386"/>
      <c r="T362" s="386"/>
      <c r="U362" s="386"/>
      <c r="V362" s="386"/>
      <c r="W362" s="386"/>
      <c r="X362" s="386"/>
      <c r="Y362" s="386"/>
      <c r="Z362" s="386"/>
    </row>
    <row r="363" spans="1:26" ht="15.75" customHeight="1">
      <c r="A363" s="386"/>
      <c r="B363" s="386"/>
      <c r="C363" s="386"/>
      <c r="D363" s="386"/>
      <c r="E363" s="386"/>
      <c r="F363" s="386"/>
      <c r="G363" s="386"/>
      <c r="H363" s="386"/>
      <c r="I363" s="386"/>
      <c r="J363" s="386"/>
      <c r="K363" s="386"/>
      <c r="L363" s="386"/>
      <c r="M363" s="386"/>
      <c r="N363" s="386"/>
      <c r="O363" s="386"/>
      <c r="P363" s="386"/>
      <c r="Q363" s="386"/>
      <c r="R363" s="386"/>
      <c r="S363" s="386"/>
      <c r="T363" s="386"/>
      <c r="U363" s="386"/>
      <c r="V363" s="386"/>
      <c r="W363" s="386"/>
      <c r="X363" s="386"/>
      <c r="Y363" s="386"/>
      <c r="Z363" s="386"/>
    </row>
    <row r="364" spans="1:26" ht="15.75" customHeight="1">
      <c r="A364" s="386"/>
      <c r="B364" s="386"/>
      <c r="C364" s="386"/>
      <c r="D364" s="386"/>
      <c r="E364" s="386"/>
      <c r="F364" s="386"/>
      <c r="G364" s="386"/>
      <c r="H364" s="386"/>
      <c r="I364" s="386"/>
      <c r="J364" s="386"/>
      <c r="K364" s="386"/>
      <c r="L364" s="386"/>
      <c r="M364" s="386"/>
      <c r="N364" s="386"/>
      <c r="O364" s="386"/>
      <c r="P364" s="386"/>
      <c r="Q364" s="386"/>
      <c r="R364" s="386"/>
      <c r="S364" s="386"/>
      <c r="T364" s="386"/>
      <c r="U364" s="386"/>
      <c r="V364" s="386"/>
      <c r="W364" s="386"/>
      <c r="X364" s="386"/>
      <c r="Y364" s="386"/>
      <c r="Z364" s="386"/>
    </row>
    <row r="365" spans="1:26" ht="15.75" customHeight="1">
      <c r="A365" s="386"/>
      <c r="B365" s="386"/>
      <c r="C365" s="386"/>
      <c r="D365" s="386"/>
      <c r="E365" s="386"/>
      <c r="F365" s="386"/>
      <c r="G365" s="386"/>
      <c r="H365" s="386"/>
      <c r="I365" s="386"/>
      <c r="J365" s="386"/>
      <c r="K365" s="386"/>
      <c r="L365" s="386"/>
      <c r="M365" s="386"/>
      <c r="N365" s="386"/>
      <c r="O365" s="386"/>
      <c r="P365" s="386"/>
      <c r="Q365" s="386"/>
      <c r="R365" s="386"/>
      <c r="S365" s="386"/>
      <c r="T365" s="386"/>
      <c r="U365" s="386"/>
      <c r="V365" s="386"/>
      <c r="W365" s="386"/>
      <c r="X365" s="386"/>
      <c r="Y365" s="386"/>
      <c r="Z365" s="386"/>
    </row>
    <row r="366" spans="1:26" ht="15.75" customHeight="1">
      <c r="A366" s="386"/>
      <c r="B366" s="386"/>
      <c r="C366" s="386"/>
      <c r="D366" s="386"/>
      <c r="E366" s="386"/>
      <c r="F366" s="386"/>
      <c r="G366" s="386"/>
      <c r="H366" s="386"/>
      <c r="I366" s="386"/>
      <c r="J366" s="386"/>
      <c r="K366" s="386"/>
      <c r="L366" s="386"/>
      <c r="M366" s="386"/>
      <c r="N366" s="386"/>
      <c r="O366" s="386"/>
      <c r="P366" s="386"/>
      <c r="Q366" s="386"/>
      <c r="R366" s="386"/>
      <c r="S366" s="386"/>
      <c r="T366" s="386"/>
      <c r="U366" s="386"/>
      <c r="V366" s="386"/>
      <c r="W366" s="386"/>
      <c r="X366" s="386"/>
      <c r="Y366" s="386"/>
      <c r="Z366" s="386"/>
    </row>
    <row r="367" spans="1:26" ht="15.75" customHeight="1">
      <c r="A367" s="386"/>
      <c r="B367" s="386"/>
      <c r="C367" s="386"/>
      <c r="D367" s="386"/>
      <c r="E367" s="386"/>
      <c r="F367" s="386"/>
      <c r="G367" s="386"/>
      <c r="H367" s="386"/>
      <c r="I367" s="386"/>
      <c r="J367" s="386"/>
      <c r="K367" s="386"/>
      <c r="L367" s="386"/>
      <c r="M367" s="386"/>
      <c r="N367" s="386"/>
      <c r="O367" s="386"/>
      <c r="P367" s="386"/>
      <c r="Q367" s="386"/>
      <c r="R367" s="386"/>
      <c r="S367" s="386"/>
      <c r="T367" s="386"/>
      <c r="U367" s="386"/>
      <c r="V367" s="386"/>
      <c r="W367" s="386"/>
      <c r="X367" s="386"/>
      <c r="Y367" s="386"/>
      <c r="Z367" s="386"/>
    </row>
    <row r="368" spans="1:26" ht="15.75" customHeight="1">
      <c r="A368" s="386"/>
      <c r="B368" s="386"/>
      <c r="C368" s="386"/>
      <c r="D368" s="386"/>
      <c r="E368" s="386"/>
      <c r="F368" s="386"/>
      <c r="G368" s="386"/>
      <c r="H368" s="386"/>
      <c r="I368" s="386"/>
      <c r="J368" s="386"/>
      <c r="K368" s="386"/>
      <c r="L368" s="386"/>
      <c r="M368" s="386"/>
      <c r="N368" s="386"/>
      <c r="O368" s="386"/>
      <c r="P368" s="386"/>
      <c r="Q368" s="386"/>
      <c r="R368" s="386"/>
      <c r="S368" s="386"/>
      <c r="T368" s="386"/>
      <c r="U368" s="386"/>
      <c r="V368" s="386"/>
      <c r="W368" s="386"/>
      <c r="X368" s="386"/>
      <c r="Y368" s="386"/>
      <c r="Z368" s="386"/>
    </row>
    <row r="369" spans="1:26" ht="15.75" customHeight="1">
      <c r="A369" s="386"/>
      <c r="B369" s="386"/>
      <c r="C369" s="386"/>
      <c r="D369" s="386"/>
      <c r="E369" s="386"/>
      <c r="F369" s="386"/>
      <c r="G369" s="386"/>
      <c r="H369" s="386"/>
      <c r="I369" s="386"/>
      <c r="J369" s="386"/>
      <c r="K369" s="386"/>
      <c r="L369" s="386"/>
      <c r="M369" s="386"/>
      <c r="N369" s="386"/>
      <c r="O369" s="386"/>
      <c r="P369" s="386"/>
      <c r="Q369" s="386"/>
      <c r="R369" s="386"/>
      <c r="S369" s="386"/>
      <c r="T369" s="386"/>
      <c r="U369" s="386"/>
      <c r="V369" s="386"/>
      <c r="W369" s="386"/>
      <c r="X369" s="386"/>
      <c r="Y369" s="386"/>
      <c r="Z369" s="386"/>
    </row>
    <row r="370" spans="1:26" ht="15.75" customHeight="1">
      <c r="A370" s="386"/>
      <c r="B370" s="386"/>
      <c r="C370" s="386"/>
      <c r="D370" s="386"/>
      <c r="E370" s="386"/>
      <c r="F370" s="386"/>
      <c r="G370" s="386"/>
      <c r="H370" s="386"/>
      <c r="I370" s="386"/>
      <c r="J370" s="386"/>
      <c r="K370" s="386"/>
      <c r="L370" s="386"/>
      <c r="M370" s="386"/>
      <c r="N370" s="386"/>
      <c r="O370" s="386"/>
      <c r="P370" s="386"/>
      <c r="Q370" s="386"/>
      <c r="R370" s="386"/>
      <c r="S370" s="386"/>
      <c r="T370" s="386"/>
      <c r="U370" s="386"/>
      <c r="V370" s="386"/>
      <c r="W370" s="386"/>
      <c r="X370" s="386"/>
      <c r="Y370" s="386"/>
      <c r="Z370" s="386"/>
    </row>
    <row r="371" spans="1:26" ht="15.75" customHeight="1">
      <c r="A371" s="386"/>
      <c r="B371" s="386"/>
      <c r="C371" s="386"/>
      <c r="D371" s="386"/>
      <c r="E371" s="386"/>
      <c r="F371" s="386"/>
      <c r="G371" s="386"/>
      <c r="H371" s="386"/>
      <c r="I371" s="386"/>
      <c r="J371" s="386"/>
      <c r="K371" s="386"/>
      <c r="L371" s="386"/>
      <c r="M371" s="386"/>
      <c r="N371" s="386"/>
      <c r="O371" s="386"/>
      <c r="P371" s="386"/>
      <c r="Q371" s="386"/>
      <c r="R371" s="386"/>
      <c r="S371" s="386"/>
      <c r="T371" s="386"/>
      <c r="U371" s="386"/>
      <c r="V371" s="386"/>
      <c r="W371" s="386"/>
      <c r="X371" s="386"/>
      <c r="Y371" s="386"/>
      <c r="Z371" s="386"/>
    </row>
    <row r="372" spans="1:26" ht="15.75" customHeight="1">
      <c r="A372" s="386"/>
      <c r="B372" s="386"/>
      <c r="C372" s="386"/>
      <c r="D372" s="386"/>
      <c r="E372" s="386"/>
      <c r="F372" s="386"/>
      <c r="G372" s="386"/>
      <c r="H372" s="386"/>
      <c r="I372" s="386"/>
      <c r="J372" s="386"/>
      <c r="K372" s="386"/>
      <c r="L372" s="386"/>
      <c r="M372" s="386"/>
      <c r="N372" s="386"/>
      <c r="O372" s="386"/>
      <c r="P372" s="386"/>
      <c r="Q372" s="386"/>
      <c r="R372" s="386"/>
      <c r="S372" s="386"/>
      <c r="T372" s="386"/>
      <c r="U372" s="386"/>
      <c r="V372" s="386"/>
      <c r="W372" s="386"/>
      <c r="X372" s="386"/>
      <c r="Y372" s="386"/>
      <c r="Z372" s="386"/>
    </row>
    <row r="373" spans="1:26" ht="15.75" customHeight="1">
      <c r="A373" s="386"/>
      <c r="B373" s="386"/>
      <c r="C373" s="386"/>
      <c r="D373" s="386"/>
      <c r="E373" s="386"/>
      <c r="F373" s="386"/>
      <c r="G373" s="386"/>
      <c r="H373" s="386"/>
      <c r="I373" s="386"/>
      <c r="J373" s="386"/>
      <c r="K373" s="386"/>
      <c r="L373" s="386"/>
      <c r="M373" s="386"/>
      <c r="N373" s="386"/>
      <c r="O373" s="386"/>
      <c r="P373" s="386"/>
      <c r="Q373" s="386"/>
      <c r="R373" s="386"/>
      <c r="S373" s="386"/>
      <c r="T373" s="386"/>
      <c r="U373" s="386"/>
      <c r="V373" s="386"/>
      <c r="W373" s="386"/>
      <c r="X373" s="386"/>
      <c r="Y373" s="386"/>
      <c r="Z373" s="386"/>
    </row>
    <row r="374" spans="1:26" ht="15.75" customHeight="1">
      <c r="A374" s="386"/>
      <c r="B374" s="386"/>
      <c r="C374" s="386"/>
      <c r="D374" s="386"/>
      <c r="E374" s="386"/>
      <c r="F374" s="386"/>
      <c r="G374" s="386"/>
      <c r="H374" s="386"/>
      <c r="I374" s="386"/>
      <c r="J374" s="386"/>
      <c r="K374" s="386"/>
      <c r="L374" s="386"/>
      <c r="M374" s="386"/>
      <c r="N374" s="386"/>
      <c r="O374" s="386"/>
      <c r="P374" s="386"/>
      <c r="Q374" s="386"/>
      <c r="R374" s="386"/>
      <c r="S374" s="386"/>
      <c r="T374" s="386"/>
      <c r="U374" s="386"/>
      <c r="V374" s="386"/>
      <c r="W374" s="386"/>
      <c r="X374" s="386"/>
      <c r="Y374" s="386"/>
      <c r="Z374" s="386"/>
    </row>
    <row r="375" spans="1:26" ht="15.75" customHeight="1">
      <c r="A375" s="386"/>
      <c r="B375" s="386"/>
      <c r="C375" s="386"/>
      <c r="D375" s="386"/>
      <c r="E375" s="386"/>
      <c r="F375" s="386"/>
      <c r="G375" s="386"/>
      <c r="H375" s="386"/>
      <c r="I375" s="386"/>
      <c r="J375" s="386"/>
      <c r="K375" s="386"/>
      <c r="L375" s="386"/>
      <c r="M375" s="386"/>
      <c r="N375" s="386"/>
      <c r="O375" s="386"/>
      <c r="P375" s="386"/>
      <c r="Q375" s="386"/>
      <c r="R375" s="386"/>
      <c r="S375" s="386"/>
      <c r="T375" s="386"/>
      <c r="U375" s="386"/>
      <c r="V375" s="386"/>
      <c r="W375" s="386"/>
      <c r="X375" s="386"/>
      <c r="Y375" s="386"/>
      <c r="Z375" s="386"/>
    </row>
    <row r="376" spans="1:26" ht="15.75" customHeight="1">
      <c r="A376" s="386"/>
      <c r="B376" s="386"/>
      <c r="C376" s="386"/>
      <c r="D376" s="386"/>
      <c r="E376" s="386"/>
      <c r="F376" s="386"/>
      <c r="G376" s="386"/>
      <c r="H376" s="386"/>
      <c r="I376" s="386"/>
      <c r="J376" s="386"/>
      <c r="K376" s="386"/>
      <c r="L376" s="386"/>
      <c r="M376" s="386"/>
      <c r="N376" s="386"/>
      <c r="O376" s="386"/>
      <c r="P376" s="386"/>
      <c r="Q376" s="386"/>
      <c r="R376" s="386"/>
      <c r="S376" s="386"/>
      <c r="T376" s="386"/>
      <c r="U376" s="386"/>
      <c r="V376" s="386"/>
      <c r="W376" s="386"/>
      <c r="X376" s="386"/>
      <c r="Y376" s="386"/>
      <c r="Z376" s="386"/>
    </row>
    <row r="377" spans="1:26" ht="15.75" customHeight="1">
      <c r="A377" s="386"/>
      <c r="B377" s="386"/>
      <c r="C377" s="386"/>
      <c r="D377" s="386"/>
      <c r="E377" s="386"/>
      <c r="F377" s="386"/>
      <c r="G377" s="386"/>
      <c r="H377" s="386"/>
      <c r="I377" s="386"/>
      <c r="J377" s="386"/>
      <c r="K377" s="386"/>
      <c r="L377" s="386"/>
      <c r="M377" s="386"/>
      <c r="N377" s="386"/>
      <c r="O377" s="386"/>
      <c r="P377" s="386"/>
      <c r="Q377" s="386"/>
      <c r="R377" s="386"/>
      <c r="S377" s="386"/>
      <c r="T377" s="386"/>
      <c r="U377" s="386"/>
      <c r="V377" s="386"/>
      <c r="W377" s="386"/>
      <c r="X377" s="386"/>
      <c r="Y377" s="386"/>
      <c r="Z377" s="386"/>
    </row>
    <row r="378" spans="1:26" ht="15.75" customHeight="1">
      <c r="A378" s="386"/>
      <c r="B378" s="386"/>
      <c r="C378" s="386"/>
      <c r="D378" s="386"/>
      <c r="E378" s="386"/>
      <c r="F378" s="386"/>
      <c r="G378" s="386"/>
      <c r="H378" s="386"/>
      <c r="I378" s="386"/>
      <c r="J378" s="386"/>
      <c r="K378" s="386"/>
      <c r="L378" s="386"/>
      <c r="M378" s="386"/>
      <c r="N378" s="386"/>
      <c r="O378" s="386"/>
      <c r="P378" s="386"/>
      <c r="Q378" s="386"/>
      <c r="R378" s="386"/>
      <c r="S378" s="386"/>
      <c r="T378" s="386"/>
      <c r="U378" s="386"/>
      <c r="V378" s="386"/>
      <c r="W378" s="386"/>
      <c r="X378" s="386"/>
      <c r="Y378" s="386"/>
      <c r="Z378" s="386"/>
    </row>
    <row r="379" spans="1:26" ht="15.75" customHeight="1">
      <c r="A379" s="386"/>
      <c r="B379" s="386"/>
      <c r="C379" s="386"/>
      <c r="D379" s="386"/>
      <c r="E379" s="386"/>
      <c r="F379" s="386"/>
      <c r="G379" s="386"/>
      <c r="H379" s="386"/>
      <c r="I379" s="386"/>
      <c r="J379" s="386"/>
      <c r="K379" s="386"/>
      <c r="L379" s="386"/>
      <c r="M379" s="386"/>
      <c r="N379" s="386"/>
      <c r="O379" s="386"/>
      <c r="P379" s="386"/>
      <c r="Q379" s="386"/>
      <c r="R379" s="386"/>
      <c r="S379" s="386"/>
      <c r="T379" s="386"/>
      <c r="U379" s="386"/>
      <c r="V379" s="386"/>
      <c r="W379" s="386"/>
      <c r="X379" s="386"/>
      <c r="Y379" s="386"/>
      <c r="Z379" s="386"/>
    </row>
    <row r="380" spans="1:26" ht="15.75" customHeight="1">
      <c r="A380" s="386"/>
      <c r="B380" s="386"/>
      <c r="C380" s="386"/>
      <c r="D380" s="386"/>
      <c r="E380" s="386"/>
      <c r="F380" s="386"/>
      <c r="G380" s="386"/>
      <c r="H380" s="386"/>
      <c r="I380" s="386"/>
      <c r="J380" s="386"/>
      <c r="K380" s="386"/>
      <c r="L380" s="386"/>
      <c r="M380" s="386"/>
      <c r="N380" s="386"/>
      <c r="O380" s="386"/>
      <c r="P380" s="386"/>
      <c r="Q380" s="386"/>
      <c r="R380" s="386"/>
      <c r="S380" s="386"/>
      <c r="T380" s="386"/>
      <c r="U380" s="386"/>
      <c r="V380" s="386"/>
      <c r="W380" s="386"/>
      <c r="X380" s="386"/>
      <c r="Y380" s="386"/>
      <c r="Z380" s="386"/>
    </row>
    <row r="381" spans="1:26" ht="15.75" customHeight="1">
      <c r="A381" s="386"/>
      <c r="B381" s="386"/>
      <c r="C381" s="386"/>
      <c r="D381" s="386"/>
      <c r="E381" s="386"/>
      <c r="F381" s="386"/>
      <c r="G381" s="386"/>
      <c r="H381" s="386"/>
      <c r="I381" s="386"/>
      <c r="J381" s="386"/>
      <c r="K381" s="386"/>
      <c r="L381" s="386"/>
      <c r="M381" s="386"/>
      <c r="N381" s="386"/>
      <c r="O381" s="386"/>
      <c r="P381" s="386"/>
      <c r="Q381" s="386"/>
      <c r="R381" s="386"/>
      <c r="S381" s="386"/>
      <c r="T381" s="386"/>
      <c r="U381" s="386"/>
      <c r="V381" s="386"/>
      <c r="W381" s="386"/>
      <c r="X381" s="386"/>
      <c r="Y381" s="386"/>
      <c r="Z381" s="386"/>
    </row>
    <row r="382" spans="1:26" ht="15.75" customHeight="1">
      <c r="A382" s="386"/>
      <c r="B382" s="386"/>
      <c r="C382" s="386"/>
      <c r="D382" s="386"/>
      <c r="E382" s="386"/>
      <c r="F382" s="386"/>
      <c r="G382" s="386"/>
      <c r="H382" s="386"/>
      <c r="I382" s="386"/>
      <c r="J382" s="386"/>
      <c r="K382" s="386"/>
      <c r="L382" s="386"/>
      <c r="M382" s="386"/>
      <c r="N382" s="386"/>
      <c r="O382" s="386"/>
      <c r="P382" s="386"/>
      <c r="Q382" s="386"/>
      <c r="R382" s="386"/>
      <c r="S382" s="386"/>
      <c r="T382" s="386"/>
      <c r="U382" s="386"/>
      <c r="V382" s="386"/>
      <c r="W382" s="386"/>
      <c r="X382" s="386"/>
      <c r="Y382" s="386"/>
      <c r="Z382" s="386"/>
    </row>
    <row r="383" spans="1:26" ht="15.75" customHeight="1">
      <c r="A383" s="386"/>
      <c r="B383" s="386"/>
      <c r="C383" s="386"/>
      <c r="D383" s="386"/>
      <c r="E383" s="386"/>
      <c r="F383" s="386"/>
      <c r="G383" s="386"/>
      <c r="H383" s="386"/>
      <c r="I383" s="386"/>
      <c r="J383" s="386"/>
      <c r="K383" s="386"/>
      <c r="L383" s="386"/>
      <c r="M383" s="386"/>
      <c r="N383" s="386"/>
      <c r="O383" s="386"/>
      <c r="P383" s="386"/>
      <c r="Q383" s="386"/>
      <c r="R383" s="386"/>
      <c r="S383" s="386"/>
      <c r="T383" s="386"/>
      <c r="U383" s="386"/>
      <c r="V383" s="386"/>
      <c r="W383" s="386"/>
      <c r="X383" s="386"/>
      <c r="Y383" s="386"/>
      <c r="Z383" s="386"/>
    </row>
    <row r="384" spans="1:26" ht="15.75" customHeight="1">
      <c r="A384" s="386"/>
      <c r="B384" s="386"/>
      <c r="C384" s="386"/>
      <c r="D384" s="386"/>
      <c r="E384" s="386"/>
      <c r="F384" s="386"/>
      <c r="G384" s="386"/>
      <c r="H384" s="386"/>
      <c r="I384" s="386"/>
      <c r="J384" s="386"/>
      <c r="K384" s="386"/>
      <c r="L384" s="386"/>
      <c r="M384" s="386"/>
      <c r="N384" s="386"/>
      <c r="O384" s="386"/>
      <c r="P384" s="386"/>
      <c r="Q384" s="386"/>
      <c r="R384" s="386"/>
      <c r="S384" s="386"/>
      <c r="T384" s="386"/>
      <c r="U384" s="386"/>
      <c r="V384" s="386"/>
      <c r="W384" s="386"/>
      <c r="X384" s="386"/>
      <c r="Y384" s="386"/>
      <c r="Z384" s="386"/>
    </row>
    <row r="385" spans="1:26" ht="15.75" customHeight="1">
      <c r="A385" s="386"/>
      <c r="B385" s="386"/>
      <c r="C385" s="386"/>
      <c r="D385" s="386"/>
      <c r="E385" s="386"/>
      <c r="F385" s="386"/>
      <c r="G385" s="386"/>
      <c r="H385" s="386"/>
      <c r="I385" s="386"/>
      <c r="J385" s="386"/>
      <c r="K385" s="386"/>
      <c r="L385" s="386"/>
      <c r="M385" s="386"/>
      <c r="N385" s="386"/>
      <c r="O385" s="386"/>
      <c r="P385" s="386"/>
      <c r="Q385" s="386"/>
      <c r="R385" s="386"/>
      <c r="S385" s="386"/>
      <c r="T385" s="386"/>
      <c r="U385" s="386"/>
      <c r="V385" s="386"/>
      <c r="W385" s="386"/>
      <c r="X385" s="386"/>
      <c r="Y385" s="386"/>
      <c r="Z385" s="386"/>
    </row>
    <row r="386" spans="1:26" ht="15.75" customHeight="1">
      <c r="A386" s="386"/>
      <c r="B386" s="386"/>
      <c r="C386" s="386"/>
      <c r="D386" s="386"/>
      <c r="E386" s="386"/>
      <c r="F386" s="386"/>
      <c r="G386" s="386"/>
      <c r="H386" s="386"/>
      <c r="I386" s="386"/>
      <c r="J386" s="386"/>
      <c r="K386" s="386"/>
      <c r="L386" s="386"/>
      <c r="M386" s="386"/>
      <c r="N386" s="386"/>
      <c r="O386" s="386"/>
      <c r="P386" s="386"/>
      <c r="Q386" s="386"/>
      <c r="R386" s="386"/>
      <c r="S386" s="386"/>
      <c r="T386" s="386"/>
      <c r="U386" s="386"/>
      <c r="V386" s="386"/>
      <c r="W386" s="386"/>
      <c r="X386" s="386"/>
      <c r="Y386" s="386"/>
      <c r="Z386" s="386"/>
    </row>
    <row r="387" spans="1:26" ht="15.75" customHeight="1">
      <c r="A387" s="386"/>
      <c r="B387" s="386"/>
      <c r="C387" s="386"/>
      <c r="D387" s="386"/>
      <c r="E387" s="386"/>
      <c r="F387" s="386"/>
      <c r="G387" s="386"/>
      <c r="H387" s="386"/>
      <c r="I387" s="386"/>
      <c r="J387" s="386"/>
      <c r="K387" s="386"/>
      <c r="L387" s="386"/>
      <c r="M387" s="386"/>
      <c r="N387" s="386"/>
      <c r="O387" s="386"/>
      <c r="P387" s="386"/>
      <c r="Q387" s="386"/>
      <c r="R387" s="386"/>
      <c r="S387" s="386"/>
      <c r="T387" s="386"/>
      <c r="U387" s="386"/>
      <c r="V387" s="386"/>
      <c r="W387" s="386"/>
      <c r="X387" s="386"/>
      <c r="Y387" s="386"/>
      <c r="Z387" s="386"/>
    </row>
    <row r="388" spans="1:26" ht="15.75" customHeight="1">
      <c r="A388" s="386"/>
      <c r="B388" s="386"/>
      <c r="C388" s="386"/>
      <c r="D388" s="386"/>
      <c r="E388" s="386"/>
      <c r="F388" s="386"/>
      <c r="G388" s="386"/>
      <c r="H388" s="386"/>
      <c r="I388" s="386"/>
      <c r="J388" s="386"/>
      <c r="K388" s="386"/>
      <c r="L388" s="386"/>
      <c r="M388" s="386"/>
      <c r="N388" s="386"/>
      <c r="O388" s="386"/>
      <c r="P388" s="386"/>
      <c r="Q388" s="386"/>
      <c r="R388" s="386"/>
      <c r="S388" s="386"/>
      <c r="T388" s="386"/>
      <c r="U388" s="386"/>
      <c r="V388" s="386"/>
      <c r="W388" s="386"/>
      <c r="X388" s="386"/>
      <c r="Y388" s="386"/>
      <c r="Z388" s="386"/>
    </row>
    <row r="389" spans="1:26" ht="15.75" customHeight="1">
      <c r="A389" s="386"/>
      <c r="B389" s="386"/>
      <c r="C389" s="386"/>
      <c r="D389" s="386"/>
      <c r="E389" s="386"/>
      <c r="F389" s="386"/>
      <c r="G389" s="386"/>
      <c r="H389" s="386"/>
      <c r="I389" s="386"/>
      <c r="J389" s="386"/>
      <c r="K389" s="386"/>
      <c r="L389" s="386"/>
      <c r="M389" s="386"/>
      <c r="N389" s="386"/>
      <c r="O389" s="386"/>
      <c r="P389" s="386"/>
      <c r="Q389" s="386"/>
      <c r="R389" s="386"/>
      <c r="S389" s="386"/>
      <c r="T389" s="386"/>
      <c r="U389" s="386"/>
      <c r="V389" s="386"/>
      <c r="W389" s="386"/>
      <c r="X389" s="386"/>
      <c r="Y389" s="386"/>
      <c r="Z389" s="386"/>
    </row>
    <row r="390" spans="1:26" ht="15.75" customHeight="1">
      <c r="A390" s="386"/>
      <c r="B390" s="386"/>
      <c r="C390" s="386"/>
      <c r="D390" s="386"/>
      <c r="E390" s="386"/>
      <c r="F390" s="386"/>
      <c r="G390" s="386"/>
      <c r="H390" s="386"/>
      <c r="I390" s="386"/>
      <c r="J390" s="386"/>
      <c r="K390" s="386"/>
      <c r="L390" s="386"/>
      <c r="M390" s="386"/>
      <c r="N390" s="386"/>
      <c r="O390" s="386"/>
      <c r="P390" s="386"/>
      <c r="Q390" s="386"/>
      <c r="R390" s="386"/>
      <c r="S390" s="386"/>
      <c r="T390" s="386"/>
      <c r="U390" s="386"/>
      <c r="V390" s="386"/>
      <c r="W390" s="386"/>
      <c r="X390" s="386"/>
      <c r="Y390" s="386"/>
      <c r="Z390" s="386"/>
    </row>
    <row r="391" spans="1:26" ht="15.75" customHeight="1">
      <c r="A391" s="386"/>
      <c r="B391" s="386"/>
      <c r="C391" s="386"/>
      <c r="D391" s="386"/>
      <c r="E391" s="386"/>
      <c r="F391" s="386"/>
      <c r="G391" s="386"/>
      <c r="H391" s="386"/>
      <c r="I391" s="386"/>
      <c r="J391" s="386"/>
      <c r="K391" s="386"/>
      <c r="L391" s="386"/>
      <c r="M391" s="386"/>
      <c r="N391" s="386"/>
      <c r="O391" s="386"/>
      <c r="P391" s="386"/>
      <c r="Q391" s="386"/>
      <c r="R391" s="386"/>
      <c r="S391" s="386"/>
      <c r="T391" s="386"/>
      <c r="U391" s="386"/>
      <c r="V391" s="386"/>
      <c r="W391" s="386"/>
      <c r="X391" s="386"/>
      <c r="Y391" s="386"/>
      <c r="Z391" s="386"/>
    </row>
    <row r="392" spans="1:26" ht="15.75" customHeight="1">
      <c r="A392" s="386"/>
      <c r="B392" s="386"/>
      <c r="C392" s="386"/>
      <c r="D392" s="386"/>
      <c r="E392" s="386"/>
      <c r="F392" s="386"/>
      <c r="G392" s="386"/>
      <c r="H392" s="386"/>
      <c r="I392" s="386"/>
      <c r="J392" s="386"/>
      <c r="K392" s="386"/>
      <c r="L392" s="386"/>
      <c r="M392" s="386"/>
      <c r="N392" s="386"/>
      <c r="O392" s="386"/>
      <c r="P392" s="386"/>
      <c r="Q392" s="386"/>
      <c r="R392" s="386"/>
      <c r="S392" s="386"/>
      <c r="T392" s="386"/>
      <c r="U392" s="386"/>
      <c r="V392" s="386"/>
      <c r="W392" s="386"/>
      <c r="X392" s="386"/>
      <c r="Y392" s="386"/>
      <c r="Z392" s="386"/>
    </row>
    <row r="393" spans="1:26" ht="15.75" customHeight="1">
      <c r="A393" s="386"/>
      <c r="B393" s="386"/>
      <c r="C393" s="386"/>
      <c r="D393" s="386"/>
      <c r="E393" s="386"/>
      <c r="F393" s="386"/>
      <c r="G393" s="386"/>
      <c r="H393" s="386"/>
      <c r="I393" s="386"/>
      <c r="J393" s="386"/>
      <c r="K393" s="386"/>
      <c r="L393" s="386"/>
      <c r="M393" s="386"/>
      <c r="N393" s="386"/>
      <c r="O393" s="386"/>
      <c r="P393" s="386"/>
      <c r="Q393" s="386"/>
      <c r="R393" s="386"/>
      <c r="S393" s="386"/>
      <c r="T393" s="386"/>
      <c r="U393" s="386"/>
      <c r="V393" s="386"/>
      <c r="W393" s="386"/>
      <c r="X393" s="386"/>
      <c r="Y393" s="386"/>
      <c r="Z393" s="386"/>
    </row>
    <row r="394" spans="1:26" ht="15.75" customHeight="1">
      <c r="A394" s="386"/>
      <c r="B394" s="386"/>
      <c r="C394" s="386"/>
      <c r="D394" s="386"/>
      <c r="E394" s="386"/>
      <c r="F394" s="386"/>
      <c r="G394" s="386"/>
      <c r="H394" s="386"/>
      <c r="I394" s="386"/>
      <c r="J394" s="386"/>
      <c r="K394" s="386"/>
      <c r="L394" s="386"/>
      <c r="M394" s="386"/>
      <c r="N394" s="386"/>
      <c r="O394" s="386"/>
      <c r="P394" s="386"/>
      <c r="Q394" s="386"/>
      <c r="R394" s="386"/>
      <c r="S394" s="386"/>
      <c r="T394" s="386"/>
      <c r="U394" s="386"/>
      <c r="V394" s="386"/>
      <c r="W394" s="386"/>
      <c r="X394" s="386"/>
      <c r="Y394" s="386"/>
      <c r="Z394" s="386"/>
    </row>
    <row r="395" spans="1:26" ht="15.75" customHeight="1">
      <c r="A395" s="386"/>
      <c r="B395" s="386"/>
      <c r="C395" s="386"/>
      <c r="D395" s="386"/>
      <c r="E395" s="386"/>
      <c r="F395" s="386"/>
      <c r="G395" s="386"/>
      <c r="H395" s="386"/>
      <c r="I395" s="386"/>
      <c r="J395" s="386"/>
      <c r="K395" s="386"/>
      <c r="L395" s="386"/>
      <c r="M395" s="386"/>
      <c r="N395" s="386"/>
      <c r="O395" s="386"/>
      <c r="P395" s="386"/>
      <c r="Q395" s="386"/>
      <c r="R395" s="386"/>
      <c r="S395" s="386"/>
      <c r="T395" s="386"/>
      <c r="U395" s="386"/>
      <c r="V395" s="386"/>
      <c r="W395" s="386"/>
      <c r="X395" s="386"/>
      <c r="Y395" s="386"/>
      <c r="Z395" s="386"/>
    </row>
    <row r="396" spans="1:26" ht="15.75" customHeight="1">
      <c r="A396" s="386"/>
      <c r="B396" s="386"/>
      <c r="C396" s="386"/>
      <c r="D396" s="386"/>
      <c r="E396" s="386"/>
      <c r="F396" s="386"/>
      <c r="G396" s="386"/>
      <c r="H396" s="386"/>
      <c r="I396" s="386"/>
      <c r="J396" s="386"/>
      <c r="K396" s="386"/>
      <c r="L396" s="386"/>
      <c r="M396" s="386"/>
      <c r="N396" s="386"/>
      <c r="O396" s="386"/>
      <c r="P396" s="386"/>
      <c r="Q396" s="386"/>
      <c r="R396" s="386"/>
      <c r="S396" s="386"/>
      <c r="T396" s="386"/>
      <c r="U396" s="386"/>
      <c r="V396" s="386"/>
      <c r="W396" s="386"/>
      <c r="X396" s="386"/>
      <c r="Y396" s="386"/>
      <c r="Z396" s="386"/>
    </row>
    <row r="397" spans="1:26" ht="15.75" customHeight="1">
      <c r="A397" s="386"/>
      <c r="B397" s="386"/>
      <c r="C397" s="386"/>
      <c r="D397" s="386"/>
      <c r="E397" s="386"/>
      <c r="F397" s="386"/>
      <c r="G397" s="386"/>
      <c r="H397" s="386"/>
      <c r="I397" s="386"/>
      <c r="J397" s="386"/>
      <c r="K397" s="386"/>
      <c r="L397" s="386"/>
      <c r="M397" s="386"/>
      <c r="N397" s="386"/>
      <c r="O397" s="386"/>
      <c r="P397" s="386"/>
      <c r="Q397" s="386"/>
      <c r="R397" s="386"/>
      <c r="S397" s="386"/>
      <c r="T397" s="386"/>
      <c r="U397" s="386"/>
      <c r="V397" s="386"/>
      <c r="W397" s="386"/>
      <c r="X397" s="386"/>
      <c r="Y397" s="386"/>
      <c r="Z397" s="386"/>
    </row>
    <row r="398" spans="1:26" ht="15.75" customHeight="1">
      <c r="A398" s="386"/>
      <c r="B398" s="386"/>
      <c r="C398" s="386"/>
      <c r="D398" s="386"/>
      <c r="E398" s="386"/>
      <c r="F398" s="386"/>
      <c r="G398" s="386"/>
      <c r="H398" s="386"/>
      <c r="I398" s="386"/>
      <c r="J398" s="386"/>
      <c r="K398" s="386"/>
      <c r="L398" s="386"/>
      <c r="M398" s="386"/>
      <c r="N398" s="386"/>
      <c r="O398" s="386"/>
      <c r="P398" s="386"/>
      <c r="Q398" s="386"/>
      <c r="R398" s="386"/>
      <c r="S398" s="386"/>
      <c r="T398" s="386"/>
      <c r="U398" s="386"/>
      <c r="V398" s="386"/>
      <c r="W398" s="386"/>
      <c r="X398" s="386"/>
      <c r="Y398" s="386"/>
      <c r="Z398" s="386"/>
    </row>
    <row r="399" spans="1:26" ht="15.75" customHeight="1">
      <c r="A399" s="386"/>
      <c r="B399" s="386"/>
      <c r="C399" s="386"/>
      <c r="D399" s="386"/>
      <c r="E399" s="386"/>
      <c r="F399" s="386"/>
      <c r="G399" s="386"/>
      <c r="H399" s="386"/>
      <c r="I399" s="386"/>
      <c r="J399" s="386"/>
      <c r="K399" s="386"/>
      <c r="L399" s="386"/>
      <c r="M399" s="386"/>
      <c r="N399" s="386"/>
      <c r="O399" s="386"/>
      <c r="P399" s="386"/>
      <c r="Q399" s="386"/>
      <c r="R399" s="386"/>
      <c r="S399" s="386"/>
      <c r="T399" s="386"/>
      <c r="U399" s="386"/>
      <c r="V399" s="386"/>
      <c r="W399" s="386"/>
      <c r="X399" s="386"/>
      <c r="Y399" s="386"/>
      <c r="Z399" s="386"/>
    </row>
    <row r="400" spans="1:26" ht="15.75" customHeight="1">
      <c r="A400" s="386"/>
      <c r="B400" s="386"/>
      <c r="C400" s="386"/>
      <c r="D400" s="386"/>
      <c r="E400" s="386"/>
      <c r="F400" s="386"/>
      <c r="G400" s="386"/>
      <c r="H400" s="386"/>
      <c r="I400" s="386"/>
      <c r="J400" s="386"/>
      <c r="K400" s="386"/>
      <c r="L400" s="386"/>
      <c r="M400" s="386"/>
      <c r="N400" s="386"/>
      <c r="O400" s="386"/>
      <c r="P400" s="386"/>
      <c r="Q400" s="386"/>
      <c r="R400" s="386"/>
      <c r="S400" s="386"/>
      <c r="T400" s="386"/>
      <c r="U400" s="386"/>
      <c r="V400" s="386"/>
      <c r="W400" s="386"/>
      <c r="X400" s="386"/>
      <c r="Y400" s="386"/>
      <c r="Z400" s="386"/>
    </row>
    <row r="401" spans="1:26" ht="15.75" customHeight="1">
      <c r="A401" s="386"/>
      <c r="B401" s="386"/>
      <c r="C401" s="386"/>
      <c r="D401" s="386"/>
      <c r="E401" s="386"/>
      <c r="F401" s="386"/>
      <c r="G401" s="386"/>
      <c r="H401" s="386"/>
      <c r="I401" s="386"/>
      <c r="J401" s="386"/>
      <c r="K401" s="386"/>
      <c r="L401" s="386"/>
      <c r="M401" s="386"/>
      <c r="N401" s="386"/>
      <c r="O401" s="386"/>
      <c r="P401" s="386"/>
      <c r="Q401" s="386"/>
      <c r="R401" s="386"/>
      <c r="S401" s="386"/>
      <c r="T401" s="386"/>
      <c r="U401" s="386"/>
      <c r="V401" s="386"/>
      <c r="W401" s="386"/>
      <c r="X401" s="386"/>
      <c r="Y401" s="386"/>
      <c r="Z401" s="386"/>
    </row>
    <row r="402" spans="1:26" ht="15.75" customHeight="1">
      <c r="A402" s="386"/>
      <c r="B402" s="386"/>
      <c r="C402" s="386"/>
      <c r="D402" s="386"/>
      <c r="E402" s="386"/>
      <c r="F402" s="386"/>
      <c r="G402" s="386"/>
      <c r="H402" s="386"/>
      <c r="I402" s="386"/>
      <c r="J402" s="386"/>
      <c r="K402" s="386"/>
      <c r="L402" s="386"/>
      <c r="M402" s="386"/>
      <c r="N402" s="386"/>
      <c r="O402" s="386"/>
      <c r="P402" s="386"/>
      <c r="Q402" s="386"/>
      <c r="R402" s="386"/>
      <c r="S402" s="386"/>
      <c r="T402" s="386"/>
      <c r="U402" s="386"/>
      <c r="V402" s="386"/>
      <c r="W402" s="386"/>
      <c r="X402" s="386"/>
      <c r="Y402" s="386"/>
      <c r="Z402" s="386"/>
    </row>
    <row r="403" spans="1:26" ht="15.75" customHeight="1">
      <c r="A403" s="386"/>
      <c r="B403" s="386"/>
      <c r="C403" s="386"/>
      <c r="D403" s="386"/>
      <c r="E403" s="386"/>
      <c r="F403" s="386"/>
      <c r="G403" s="386"/>
      <c r="H403" s="386"/>
      <c r="I403" s="386"/>
      <c r="J403" s="386"/>
      <c r="K403" s="386"/>
      <c r="L403" s="386"/>
      <c r="M403" s="386"/>
      <c r="N403" s="386"/>
      <c r="O403" s="386"/>
      <c r="P403" s="386"/>
      <c r="Q403" s="386"/>
      <c r="R403" s="386"/>
      <c r="S403" s="386"/>
      <c r="T403" s="386"/>
      <c r="U403" s="386"/>
      <c r="V403" s="386"/>
      <c r="W403" s="386"/>
      <c r="X403" s="386"/>
      <c r="Y403" s="386"/>
      <c r="Z403" s="386"/>
    </row>
    <row r="404" spans="1:26" ht="15.75" customHeight="1">
      <c r="A404" s="386"/>
      <c r="B404" s="386"/>
      <c r="C404" s="386"/>
      <c r="D404" s="386"/>
      <c r="E404" s="386"/>
      <c r="F404" s="386"/>
      <c r="G404" s="386"/>
      <c r="H404" s="386"/>
      <c r="I404" s="386"/>
      <c r="J404" s="386"/>
      <c r="K404" s="386"/>
      <c r="L404" s="386"/>
      <c r="M404" s="386"/>
      <c r="N404" s="386"/>
      <c r="O404" s="386"/>
      <c r="P404" s="386"/>
      <c r="Q404" s="386"/>
      <c r="R404" s="386"/>
      <c r="S404" s="386"/>
      <c r="T404" s="386"/>
      <c r="U404" s="386"/>
      <c r="V404" s="386"/>
      <c r="W404" s="386"/>
      <c r="X404" s="386"/>
      <c r="Y404" s="386"/>
      <c r="Z404" s="386"/>
    </row>
    <row r="405" spans="1:26" ht="15.75" customHeight="1">
      <c r="A405" s="386"/>
      <c r="B405" s="386"/>
      <c r="C405" s="386"/>
      <c r="D405" s="386"/>
      <c r="E405" s="386"/>
      <c r="F405" s="386"/>
      <c r="G405" s="386"/>
      <c r="H405" s="386"/>
      <c r="I405" s="386"/>
      <c r="J405" s="386"/>
      <c r="K405" s="386"/>
      <c r="L405" s="386"/>
      <c r="M405" s="386"/>
      <c r="N405" s="386"/>
      <c r="O405" s="386"/>
      <c r="P405" s="386"/>
      <c r="Q405" s="386"/>
      <c r="R405" s="386"/>
      <c r="S405" s="386"/>
      <c r="T405" s="386"/>
      <c r="U405" s="386"/>
      <c r="V405" s="386"/>
      <c r="W405" s="386"/>
      <c r="X405" s="386"/>
      <c r="Y405" s="386"/>
      <c r="Z405" s="386"/>
    </row>
    <row r="406" spans="1:26" ht="15.75" customHeight="1">
      <c r="A406" s="386"/>
      <c r="B406" s="386"/>
      <c r="C406" s="386"/>
      <c r="D406" s="386"/>
      <c r="E406" s="386"/>
      <c r="F406" s="386"/>
      <c r="G406" s="386"/>
      <c r="H406" s="386"/>
      <c r="I406" s="386"/>
      <c r="J406" s="386"/>
      <c r="K406" s="386"/>
      <c r="L406" s="386"/>
      <c r="M406" s="386"/>
      <c r="N406" s="386"/>
      <c r="O406" s="386"/>
      <c r="P406" s="386"/>
      <c r="Q406" s="386"/>
      <c r="R406" s="386"/>
      <c r="S406" s="386"/>
      <c r="T406" s="386"/>
      <c r="U406" s="386"/>
      <c r="V406" s="386"/>
      <c r="W406" s="386"/>
      <c r="X406" s="386"/>
      <c r="Y406" s="386"/>
      <c r="Z406" s="386"/>
    </row>
    <row r="407" spans="1:26" ht="15.75" customHeight="1">
      <c r="A407" s="386"/>
      <c r="B407" s="386"/>
      <c r="C407" s="386"/>
      <c r="D407" s="386"/>
      <c r="E407" s="386"/>
      <c r="F407" s="386"/>
      <c r="G407" s="386"/>
      <c r="H407" s="386"/>
      <c r="I407" s="386"/>
      <c r="J407" s="386"/>
      <c r="K407" s="386"/>
      <c r="L407" s="386"/>
      <c r="M407" s="386"/>
      <c r="N407" s="386"/>
      <c r="O407" s="386"/>
      <c r="P407" s="386"/>
      <c r="Q407" s="386"/>
      <c r="R407" s="386"/>
      <c r="S407" s="386"/>
      <c r="T407" s="386"/>
      <c r="U407" s="386"/>
      <c r="V407" s="386"/>
      <c r="W407" s="386"/>
      <c r="X407" s="386"/>
      <c r="Y407" s="386"/>
      <c r="Z407" s="386"/>
    </row>
    <row r="408" spans="1:26" ht="15.75" customHeight="1">
      <c r="A408" s="386"/>
      <c r="B408" s="386"/>
      <c r="C408" s="386"/>
      <c r="D408" s="386"/>
      <c r="E408" s="386"/>
      <c r="F408" s="386"/>
      <c r="G408" s="386"/>
      <c r="H408" s="386"/>
      <c r="I408" s="386"/>
      <c r="J408" s="386"/>
      <c r="K408" s="386"/>
      <c r="L408" s="386"/>
      <c r="M408" s="386"/>
      <c r="N408" s="386"/>
      <c r="O408" s="386"/>
      <c r="P408" s="386"/>
      <c r="Q408" s="386"/>
      <c r="R408" s="386"/>
      <c r="S408" s="386"/>
      <c r="T408" s="386"/>
      <c r="U408" s="386"/>
      <c r="V408" s="386"/>
      <c r="W408" s="386"/>
      <c r="X408" s="386"/>
      <c r="Y408" s="386"/>
      <c r="Z408" s="386"/>
    </row>
    <row r="409" spans="1:26" ht="15.75" customHeight="1">
      <c r="A409" s="386"/>
      <c r="B409" s="386"/>
      <c r="C409" s="386"/>
      <c r="D409" s="386"/>
      <c r="E409" s="386"/>
      <c r="F409" s="386"/>
      <c r="G409" s="386"/>
      <c r="H409" s="386"/>
      <c r="I409" s="386"/>
      <c r="J409" s="386"/>
      <c r="K409" s="386"/>
      <c r="L409" s="386"/>
      <c r="M409" s="386"/>
      <c r="N409" s="386"/>
      <c r="O409" s="386"/>
      <c r="P409" s="386"/>
      <c r="Q409" s="386"/>
      <c r="R409" s="386"/>
      <c r="S409" s="386"/>
      <c r="T409" s="386"/>
      <c r="U409" s="386"/>
      <c r="V409" s="386"/>
      <c r="W409" s="386"/>
      <c r="X409" s="386"/>
      <c r="Y409" s="386"/>
      <c r="Z409" s="386"/>
    </row>
    <row r="410" spans="1:26" ht="15.75" customHeight="1">
      <c r="A410" s="386"/>
      <c r="B410" s="386"/>
      <c r="C410" s="386"/>
      <c r="D410" s="386"/>
      <c r="E410" s="386"/>
      <c r="F410" s="386"/>
      <c r="G410" s="386"/>
      <c r="H410" s="386"/>
      <c r="I410" s="386"/>
      <c r="J410" s="386"/>
      <c r="K410" s="386"/>
      <c r="L410" s="386"/>
      <c r="M410" s="386"/>
      <c r="N410" s="386"/>
      <c r="O410" s="386"/>
      <c r="P410" s="386"/>
      <c r="Q410" s="386"/>
      <c r="R410" s="386"/>
      <c r="S410" s="386"/>
      <c r="T410" s="386"/>
      <c r="U410" s="386"/>
      <c r="V410" s="386"/>
      <c r="W410" s="386"/>
      <c r="X410" s="386"/>
      <c r="Y410" s="386"/>
      <c r="Z410" s="386"/>
    </row>
    <row r="411" spans="1:26" ht="15.75" customHeight="1">
      <c r="A411" s="386"/>
      <c r="B411" s="386"/>
      <c r="C411" s="386"/>
      <c r="D411" s="386"/>
      <c r="E411" s="386"/>
      <c r="F411" s="386"/>
      <c r="G411" s="386"/>
      <c r="H411" s="386"/>
      <c r="I411" s="386"/>
      <c r="J411" s="386"/>
      <c r="K411" s="386"/>
      <c r="L411" s="386"/>
      <c r="M411" s="386"/>
      <c r="N411" s="386"/>
      <c r="O411" s="386"/>
      <c r="P411" s="386"/>
      <c r="Q411" s="386"/>
      <c r="R411" s="386"/>
      <c r="S411" s="386"/>
      <c r="T411" s="386"/>
      <c r="U411" s="386"/>
      <c r="V411" s="386"/>
      <c r="W411" s="386"/>
      <c r="X411" s="386"/>
      <c r="Y411" s="386"/>
      <c r="Z411" s="386"/>
    </row>
    <row r="412" spans="1:26" ht="15.75" customHeight="1">
      <c r="A412" s="386"/>
      <c r="B412" s="386"/>
      <c r="C412" s="386"/>
      <c r="D412" s="386"/>
      <c r="E412" s="386"/>
      <c r="F412" s="386"/>
      <c r="G412" s="386"/>
      <c r="H412" s="386"/>
      <c r="I412" s="386"/>
      <c r="J412" s="386"/>
      <c r="K412" s="386"/>
      <c r="L412" s="386"/>
      <c r="M412" s="386"/>
      <c r="N412" s="386"/>
      <c r="O412" s="386"/>
      <c r="P412" s="386"/>
      <c r="Q412" s="386"/>
      <c r="R412" s="386"/>
      <c r="S412" s="386"/>
      <c r="T412" s="386"/>
      <c r="U412" s="386"/>
      <c r="V412" s="386"/>
      <c r="W412" s="386"/>
      <c r="X412" s="386"/>
      <c r="Y412" s="386"/>
      <c r="Z412" s="386"/>
    </row>
    <row r="413" spans="1:26" ht="15.75" customHeight="1">
      <c r="A413" s="386"/>
      <c r="B413" s="386"/>
      <c r="C413" s="386"/>
      <c r="D413" s="386"/>
      <c r="E413" s="386"/>
      <c r="F413" s="386"/>
      <c r="G413" s="386"/>
      <c r="H413" s="386"/>
      <c r="I413" s="386"/>
      <c r="J413" s="386"/>
      <c r="K413" s="386"/>
      <c r="L413" s="386"/>
      <c r="M413" s="386"/>
      <c r="N413" s="386"/>
      <c r="O413" s="386"/>
      <c r="P413" s="386"/>
      <c r="Q413" s="386"/>
      <c r="R413" s="386"/>
      <c r="S413" s="386"/>
      <c r="T413" s="386"/>
      <c r="U413" s="386"/>
      <c r="V413" s="386"/>
      <c r="W413" s="386"/>
      <c r="X413" s="386"/>
      <c r="Y413" s="386"/>
      <c r="Z413" s="386"/>
    </row>
    <row r="414" spans="1:26" ht="15.75" customHeight="1">
      <c r="A414" s="386"/>
      <c r="B414" s="386"/>
      <c r="C414" s="386"/>
      <c r="D414" s="386"/>
      <c r="E414" s="386"/>
      <c r="F414" s="386"/>
      <c r="G414" s="386"/>
      <c r="H414" s="386"/>
      <c r="I414" s="386"/>
      <c r="J414" s="386"/>
      <c r="K414" s="386"/>
      <c r="L414" s="386"/>
      <c r="M414" s="386"/>
      <c r="N414" s="386"/>
      <c r="O414" s="386"/>
      <c r="P414" s="386"/>
      <c r="Q414" s="386"/>
      <c r="R414" s="386"/>
      <c r="S414" s="386"/>
      <c r="T414" s="386"/>
      <c r="U414" s="386"/>
      <c r="V414" s="386"/>
      <c r="W414" s="386"/>
      <c r="X414" s="386"/>
      <c r="Y414" s="386"/>
      <c r="Z414" s="386"/>
    </row>
    <row r="415" spans="1:26" ht="15.75" customHeight="1">
      <c r="A415" s="386"/>
      <c r="B415" s="386"/>
      <c r="C415" s="386"/>
      <c r="D415" s="386"/>
      <c r="E415" s="386"/>
      <c r="F415" s="386"/>
      <c r="G415" s="386"/>
      <c r="H415" s="386"/>
      <c r="I415" s="386"/>
      <c r="J415" s="386"/>
      <c r="K415" s="386"/>
      <c r="L415" s="386"/>
      <c r="M415" s="386"/>
      <c r="N415" s="386"/>
      <c r="O415" s="386"/>
      <c r="P415" s="386"/>
      <c r="Q415" s="386"/>
      <c r="R415" s="386"/>
      <c r="S415" s="386"/>
      <c r="T415" s="386"/>
      <c r="U415" s="386"/>
      <c r="V415" s="386"/>
      <c r="W415" s="386"/>
      <c r="X415" s="386"/>
      <c r="Y415" s="386"/>
      <c r="Z415" s="386"/>
    </row>
    <row r="416" spans="1:26" ht="15.75" customHeight="1">
      <c r="A416" s="386"/>
      <c r="B416" s="386"/>
      <c r="C416" s="386"/>
      <c r="D416" s="386"/>
      <c r="E416" s="386"/>
      <c r="F416" s="386"/>
      <c r="G416" s="386"/>
      <c r="H416" s="386"/>
      <c r="I416" s="386"/>
      <c r="J416" s="386"/>
      <c r="K416" s="386"/>
      <c r="L416" s="386"/>
      <c r="M416" s="386"/>
      <c r="N416" s="386"/>
      <c r="O416" s="386"/>
      <c r="P416" s="386"/>
      <c r="Q416" s="386"/>
      <c r="R416" s="386"/>
      <c r="S416" s="386"/>
      <c r="T416" s="386"/>
      <c r="U416" s="386"/>
      <c r="V416" s="386"/>
      <c r="W416" s="386"/>
      <c r="X416" s="386"/>
      <c r="Y416" s="386"/>
      <c r="Z416" s="386"/>
    </row>
    <row r="417" spans="1:26" ht="15.75" customHeight="1">
      <c r="A417" s="386"/>
      <c r="B417" s="386"/>
      <c r="C417" s="386"/>
      <c r="D417" s="386"/>
      <c r="E417" s="386"/>
      <c r="F417" s="386"/>
      <c r="G417" s="386"/>
      <c r="H417" s="386"/>
      <c r="I417" s="386"/>
      <c r="J417" s="386"/>
      <c r="K417" s="386"/>
      <c r="L417" s="386"/>
      <c r="M417" s="386"/>
      <c r="N417" s="386"/>
      <c r="O417" s="386"/>
      <c r="P417" s="386"/>
      <c r="Q417" s="386"/>
      <c r="R417" s="386"/>
      <c r="S417" s="386"/>
      <c r="T417" s="386"/>
      <c r="U417" s="386"/>
      <c r="V417" s="386"/>
      <c r="W417" s="386"/>
      <c r="X417" s="386"/>
      <c r="Y417" s="386"/>
      <c r="Z417" s="386"/>
    </row>
    <row r="418" spans="1:26" ht="15.75" customHeight="1">
      <c r="A418" s="386"/>
      <c r="B418" s="386"/>
      <c r="C418" s="386"/>
      <c r="D418" s="386"/>
      <c r="E418" s="386"/>
      <c r="F418" s="386"/>
      <c r="G418" s="386"/>
      <c r="H418" s="386"/>
      <c r="I418" s="386"/>
      <c r="J418" s="386"/>
      <c r="K418" s="386"/>
      <c r="L418" s="386"/>
      <c r="M418" s="386"/>
      <c r="N418" s="386"/>
      <c r="O418" s="386"/>
      <c r="P418" s="386"/>
      <c r="Q418" s="386"/>
      <c r="R418" s="386"/>
      <c r="S418" s="386"/>
      <c r="T418" s="386"/>
      <c r="U418" s="386"/>
      <c r="V418" s="386"/>
      <c r="W418" s="386"/>
      <c r="X418" s="386"/>
      <c r="Y418" s="386"/>
      <c r="Z418" s="386"/>
    </row>
    <row r="419" spans="1:26" ht="15.75" customHeight="1">
      <c r="A419" s="386"/>
      <c r="B419" s="386"/>
      <c r="C419" s="386"/>
      <c r="D419" s="386"/>
      <c r="E419" s="386"/>
      <c r="F419" s="386"/>
      <c r="G419" s="386"/>
      <c r="H419" s="386"/>
      <c r="I419" s="386"/>
      <c r="J419" s="386"/>
      <c r="K419" s="386"/>
      <c r="L419" s="386"/>
      <c r="M419" s="386"/>
      <c r="N419" s="386"/>
      <c r="O419" s="386"/>
      <c r="P419" s="386"/>
      <c r="Q419" s="386"/>
      <c r="R419" s="386"/>
      <c r="S419" s="386"/>
      <c r="T419" s="386"/>
      <c r="U419" s="386"/>
      <c r="V419" s="386"/>
      <c r="W419" s="386"/>
      <c r="X419" s="386"/>
      <c r="Y419" s="386"/>
      <c r="Z419" s="386"/>
    </row>
    <row r="420" spans="1:26" ht="15.75" customHeight="1">
      <c r="A420" s="386"/>
      <c r="B420" s="386"/>
      <c r="C420" s="386"/>
      <c r="D420" s="386"/>
      <c r="E420" s="386"/>
      <c r="F420" s="386"/>
      <c r="G420" s="386"/>
      <c r="H420" s="386"/>
      <c r="I420" s="386"/>
      <c r="J420" s="386"/>
      <c r="K420" s="386"/>
      <c r="L420" s="386"/>
      <c r="M420" s="386"/>
      <c r="N420" s="386"/>
      <c r="O420" s="386"/>
      <c r="P420" s="386"/>
      <c r="Q420" s="386"/>
      <c r="R420" s="386"/>
      <c r="S420" s="386"/>
      <c r="T420" s="386"/>
      <c r="U420" s="386"/>
      <c r="V420" s="386"/>
      <c r="W420" s="386"/>
      <c r="X420" s="386"/>
      <c r="Y420" s="386"/>
      <c r="Z420" s="386"/>
    </row>
    <row r="421" spans="1:26" ht="15.75" customHeight="1">
      <c r="A421" s="386"/>
      <c r="B421" s="386"/>
      <c r="C421" s="386"/>
      <c r="D421" s="386"/>
      <c r="E421" s="386"/>
      <c r="F421" s="386"/>
      <c r="G421" s="386"/>
      <c r="H421" s="386"/>
      <c r="I421" s="386"/>
      <c r="J421" s="386"/>
      <c r="K421" s="386"/>
      <c r="L421" s="386"/>
      <c r="M421" s="386"/>
      <c r="N421" s="386"/>
      <c r="O421" s="386"/>
      <c r="P421" s="386"/>
      <c r="Q421" s="386"/>
      <c r="R421" s="386"/>
      <c r="S421" s="386"/>
      <c r="T421" s="386"/>
      <c r="U421" s="386"/>
      <c r="V421" s="386"/>
      <c r="W421" s="386"/>
      <c r="X421" s="386"/>
      <c r="Y421" s="386"/>
      <c r="Z421" s="386"/>
    </row>
    <row r="422" spans="1:26" ht="15.75" customHeight="1">
      <c r="A422" s="386"/>
      <c r="B422" s="386"/>
      <c r="C422" s="386"/>
      <c r="D422" s="386"/>
      <c r="E422" s="386"/>
      <c r="F422" s="386"/>
      <c r="G422" s="386"/>
      <c r="H422" s="386"/>
      <c r="I422" s="386"/>
      <c r="J422" s="386"/>
      <c r="K422" s="386"/>
      <c r="L422" s="386"/>
      <c r="M422" s="386"/>
      <c r="N422" s="386"/>
      <c r="O422" s="386"/>
      <c r="P422" s="386"/>
      <c r="Q422" s="386"/>
      <c r="R422" s="386"/>
      <c r="S422" s="386"/>
      <c r="T422" s="386"/>
      <c r="U422" s="386"/>
      <c r="V422" s="386"/>
      <c r="W422" s="386"/>
      <c r="X422" s="386"/>
      <c r="Y422" s="386"/>
      <c r="Z422" s="386"/>
    </row>
    <row r="423" spans="1:26" ht="15.75" customHeight="1">
      <c r="A423" s="386"/>
      <c r="B423" s="386"/>
      <c r="C423" s="386"/>
      <c r="D423" s="386"/>
      <c r="E423" s="386"/>
      <c r="F423" s="386"/>
      <c r="G423" s="386"/>
      <c r="H423" s="386"/>
      <c r="I423" s="386"/>
      <c r="J423" s="386"/>
      <c r="K423" s="386"/>
      <c r="L423" s="386"/>
      <c r="M423" s="386"/>
      <c r="N423" s="386"/>
      <c r="O423" s="386"/>
      <c r="P423" s="386"/>
      <c r="Q423" s="386"/>
      <c r="R423" s="386"/>
      <c r="S423" s="386"/>
      <c r="T423" s="386"/>
      <c r="U423" s="386"/>
      <c r="V423" s="386"/>
      <c r="W423" s="386"/>
      <c r="X423" s="386"/>
      <c r="Y423" s="386"/>
      <c r="Z423" s="386"/>
    </row>
    <row r="424" spans="1:26" ht="15.75" customHeight="1">
      <c r="A424" s="386"/>
      <c r="B424" s="386"/>
      <c r="C424" s="386"/>
      <c r="D424" s="386"/>
      <c r="E424" s="386"/>
      <c r="F424" s="386"/>
      <c r="G424" s="386"/>
      <c r="H424" s="386"/>
      <c r="I424" s="386"/>
      <c r="J424" s="386"/>
      <c r="K424" s="386"/>
      <c r="L424" s="386"/>
      <c r="M424" s="386"/>
      <c r="N424" s="386"/>
      <c r="O424" s="386"/>
      <c r="P424" s="386"/>
      <c r="Q424" s="386"/>
      <c r="R424" s="386"/>
      <c r="S424" s="386"/>
      <c r="T424" s="386"/>
      <c r="U424" s="386"/>
      <c r="V424" s="386"/>
      <c r="W424" s="386"/>
      <c r="X424" s="386"/>
      <c r="Y424" s="386"/>
      <c r="Z424" s="386"/>
    </row>
    <row r="425" spans="1:26" ht="15.75" customHeight="1">
      <c r="A425" s="386"/>
      <c r="B425" s="386"/>
      <c r="C425" s="386"/>
      <c r="D425" s="386"/>
      <c r="E425" s="386"/>
      <c r="F425" s="386"/>
      <c r="G425" s="386"/>
      <c r="H425" s="386"/>
      <c r="I425" s="386"/>
      <c r="J425" s="386"/>
      <c r="K425" s="386"/>
      <c r="L425" s="386"/>
      <c r="M425" s="386"/>
      <c r="N425" s="386"/>
      <c r="O425" s="386"/>
      <c r="P425" s="386"/>
      <c r="Q425" s="386"/>
      <c r="R425" s="386"/>
      <c r="S425" s="386"/>
      <c r="T425" s="386"/>
      <c r="U425" s="386"/>
      <c r="V425" s="386"/>
      <c r="W425" s="386"/>
      <c r="X425" s="386"/>
      <c r="Y425" s="386"/>
      <c r="Z425" s="386"/>
    </row>
    <row r="426" spans="1:26" ht="15.75" customHeight="1">
      <c r="A426" s="386"/>
      <c r="B426" s="386"/>
      <c r="C426" s="386"/>
      <c r="D426" s="386"/>
      <c r="E426" s="386"/>
      <c r="F426" s="386"/>
      <c r="G426" s="386"/>
      <c r="H426" s="386"/>
      <c r="I426" s="386"/>
      <c r="J426" s="386"/>
      <c r="K426" s="386"/>
      <c r="L426" s="386"/>
      <c r="M426" s="386"/>
      <c r="N426" s="386"/>
      <c r="O426" s="386"/>
      <c r="P426" s="386"/>
      <c r="Q426" s="386"/>
      <c r="R426" s="386"/>
      <c r="S426" s="386"/>
      <c r="T426" s="386"/>
      <c r="U426" s="386"/>
      <c r="V426" s="386"/>
      <c r="W426" s="386"/>
      <c r="X426" s="386"/>
      <c r="Y426" s="386"/>
      <c r="Z426" s="386"/>
    </row>
    <row r="427" spans="1:26" ht="15.75" customHeight="1">
      <c r="A427" s="386"/>
      <c r="B427" s="386"/>
      <c r="C427" s="386"/>
      <c r="D427" s="386"/>
      <c r="E427" s="386"/>
      <c r="F427" s="386"/>
      <c r="G427" s="386"/>
      <c r="H427" s="386"/>
      <c r="I427" s="386"/>
      <c r="J427" s="386"/>
      <c r="K427" s="386"/>
      <c r="L427" s="386"/>
      <c r="M427" s="386"/>
      <c r="N427" s="386"/>
      <c r="O427" s="386"/>
      <c r="P427" s="386"/>
      <c r="Q427" s="386"/>
      <c r="R427" s="386"/>
      <c r="S427" s="386"/>
      <c r="T427" s="386"/>
      <c r="U427" s="386"/>
      <c r="V427" s="386"/>
      <c r="W427" s="386"/>
      <c r="X427" s="386"/>
      <c r="Y427" s="386"/>
      <c r="Z427" s="386"/>
    </row>
    <row r="428" spans="1:26" ht="15.75" customHeight="1">
      <c r="A428" s="386"/>
      <c r="B428" s="386"/>
      <c r="C428" s="386"/>
      <c r="D428" s="386"/>
      <c r="E428" s="386"/>
      <c r="F428" s="386"/>
      <c r="G428" s="386"/>
      <c r="H428" s="386"/>
      <c r="I428" s="386"/>
      <c r="J428" s="386"/>
      <c r="K428" s="386"/>
      <c r="L428" s="386"/>
      <c r="M428" s="386"/>
      <c r="N428" s="386"/>
      <c r="O428" s="386"/>
      <c r="P428" s="386"/>
      <c r="Q428" s="386"/>
      <c r="R428" s="386"/>
      <c r="S428" s="386"/>
      <c r="T428" s="386"/>
      <c r="U428" s="386"/>
      <c r="V428" s="386"/>
      <c r="W428" s="386"/>
      <c r="X428" s="386"/>
      <c r="Y428" s="386"/>
      <c r="Z428" s="386"/>
    </row>
    <row r="429" spans="1:26" ht="15.75" customHeight="1">
      <c r="A429" s="386"/>
      <c r="B429" s="386"/>
      <c r="C429" s="386"/>
      <c r="D429" s="386"/>
      <c r="E429" s="386"/>
      <c r="F429" s="386"/>
      <c r="G429" s="386"/>
      <c r="H429" s="386"/>
      <c r="I429" s="386"/>
      <c r="J429" s="386"/>
      <c r="K429" s="386"/>
      <c r="L429" s="386"/>
      <c r="M429" s="386"/>
      <c r="N429" s="386"/>
      <c r="O429" s="386"/>
      <c r="P429" s="386"/>
      <c r="Q429" s="386"/>
      <c r="R429" s="386"/>
      <c r="S429" s="386"/>
      <c r="T429" s="386"/>
      <c r="U429" s="386"/>
      <c r="V429" s="386"/>
      <c r="W429" s="386"/>
      <c r="X429" s="386"/>
      <c r="Y429" s="386"/>
      <c r="Z429" s="386"/>
    </row>
    <row r="430" spans="1:26" ht="15.75" customHeight="1">
      <c r="A430" s="386"/>
      <c r="B430" s="386"/>
      <c r="C430" s="386"/>
      <c r="D430" s="386"/>
      <c r="E430" s="386"/>
      <c r="F430" s="386"/>
      <c r="G430" s="386"/>
      <c r="H430" s="386"/>
      <c r="I430" s="386"/>
      <c r="J430" s="386"/>
      <c r="K430" s="386"/>
      <c r="L430" s="386"/>
      <c r="M430" s="386"/>
      <c r="N430" s="386"/>
      <c r="O430" s="386"/>
      <c r="P430" s="386"/>
      <c r="Q430" s="386"/>
      <c r="R430" s="386"/>
      <c r="S430" s="386"/>
      <c r="T430" s="386"/>
      <c r="U430" s="386"/>
      <c r="V430" s="386"/>
      <c r="W430" s="386"/>
      <c r="X430" s="386"/>
      <c r="Y430" s="386"/>
      <c r="Z430" s="386"/>
    </row>
    <row r="431" spans="1:26" ht="15.75" customHeight="1">
      <c r="A431" s="386"/>
      <c r="B431" s="386"/>
      <c r="C431" s="386"/>
      <c r="D431" s="386"/>
      <c r="E431" s="386"/>
      <c r="F431" s="386"/>
      <c r="G431" s="386"/>
      <c r="H431" s="386"/>
      <c r="I431" s="386"/>
      <c r="J431" s="386"/>
      <c r="K431" s="386"/>
      <c r="L431" s="386"/>
      <c r="M431" s="386"/>
      <c r="N431" s="386"/>
      <c r="O431" s="386"/>
      <c r="P431" s="386"/>
      <c r="Q431" s="386"/>
      <c r="R431" s="386"/>
      <c r="S431" s="386"/>
      <c r="T431" s="386"/>
      <c r="U431" s="386"/>
      <c r="V431" s="386"/>
      <c r="W431" s="386"/>
      <c r="X431" s="386"/>
      <c r="Y431" s="386"/>
      <c r="Z431" s="386"/>
    </row>
    <row r="432" spans="1:26" ht="15.75" customHeight="1">
      <c r="A432" s="386"/>
      <c r="B432" s="386"/>
      <c r="C432" s="386"/>
      <c r="D432" s="386"/>
      <c r="E432" s="386"/>
      <c r="F432" s="386"/>
      <c r="G432" s="386"/>
      <c r="H432" s="386"/>
      <c r="I432" s="386"/>
      <c r="J432" s="386"/>
      <c r="K432" s="386"/>
      <c r="L432" s="386"/>
      <c r="M432" s="386"/>
      <c r="N432" s="386"/>
      <c r="O432" s="386"/>
      <c r="P432" s="386"/>
      <c r="Q432" s="386"/>
      <c r="R432" s="386"/>
      <c r="S432" s="386"/>
      <c r="T432" s="386"/>
      <c r="U432" s="386"/>
      <c r="V432" s="386"/>
      <c r="W432" s="386"/>
      <c r="X432" s="386"/>
      <c r="Y432" s="386"/>
      <c r="Z432" s="386"/>
    </row>
    <row r="433" spans="1:26" ht="15.75" customHeight="1">
      <c r="A433" s="386"/>
      <c r="B433" s="386"/>
      <c r="C433" s="386"/>
      <c r="D433" s="386"/>
      <c r="E433" s="386"/>
      <c r="F433" s="386"/>
      <c r="G433" s="386"/>
      <c r="H433" s="386"/>
      <c r="I433" s="386"/>
      <c r="J433" s="386"/>
      <c r="K433" s="386"/>
      <c r="L433" s="386"/>
      <c r="M433" s="386"/>
      <c r="N433" s="386"/>
      <c r="O433" s="386"/>
      <c r="P433" s="386"/>
      <c r="Q433" s="386"/>
      <c r="R433" s="386"/>
      <c r="S433" s="386"/>
      <c r="T433" s="386"/>
      <c r="U433" s="386"/>
      <c r="V433" s="386"/>
      <c r="W433" s="386"/>
      <c r="X433" s="386"/>
      <c r="Y433" s="386"/>
      <c r="Z433" s="386"/>
    </row>
    <row r="434" spans="1:26" ht="15.75" customHeight="1">
      <c r="A434" s="386"/>
      <c r="B434" s="386"/>
      <c r="C434" s="386"/>
      <c r="D434" s="386"/>
      <c r="E434" s="386"/>
      <c r="F434" s="386"/>
      <c r="G434" s="386"/>
      <c r="H434" s="386"/>
      <c r="I434" s="386"/>
      <c r="J434" s="386"/>
      <c r="K434" s="386"/>
      <c r="L434" s="386"/>
      <c r="M434" s="386"/>
      <c r="N434" s="386"/>
      <c r="O434" s="386"/>
      <c r="P434" s="386"/>
      <c r="Q434" s="386"/>
      <c r="R434" s="386"/>
      <c r="S434" s="386"/>
      <c r="T434" s="386"/>
      <c r="U434" s="386"/>
      <c r="V434" s="386"/>
      <c r="W434" s="386"/>
      <c r="X434" s="386"/>
      <c r="Y434" s="386"/>
      <c r="Z434" s="386"/>
    </row>
    <row r="435" spans="1:26" ht="15.75" customHeight="1">
      <c r="A435" s="386"/>
      <c r="B435" s="386"/>
      <c r="C435" s="386"/>
      <c r="D435" s="386"/>
      <c r="E435" s="386"/>
      <c r="F435" s="386"/>
      <c r="G435" s="386"/>
      <c r="H435" s="386"/>
      <c r="I435" s="386"/>
      <c r="J435" s="386"/>
      <c r="K435" s="386"/>
      <c r="L435" s="386"/>
      <c r="M435" s="386"/>
      <c r="N435" s="386"/>
      <c r="O435" s="386"/>
      <c r="P435" s="386"/>
      <c r="Q435" s="386"/>
      <c r="R435" s="386"/>
      <c r="S435" s="386"/>
      <c r="T435" s="386"/>
      <c r="U435" s="386"/>
      <c r="V435" s="386"/>
      <c r="W435" s="386"/>
      <c r="X435" s="386"/>
      <c r="Y435" s="386"/>
      <c r="Z435" s="386"/>
    </row>
    <row r="436" spans="1:26" ht="15.75" customHeight="1">
      <c r="A436" s="386"/>
      <c r="B436" s="386"/>
      <c r="C436" s="386"/>
      <c r="D436" s="386"/>
      <c r="E436" s="386"/>
      <c r="F436" s="386"/>
      <c r="G436" s="386"/>
      <c r="H436" s="386"/>
      <c r="I436" s="386"/>
      <c r="J436" s="386"/>
      <c r="K436" s="386"/>
      <c r="L436" s="386"/>
      <c r="M436" s="386"/>
      <c r="N436" s="386"/>
      <c r="O436" s="386"/>
      <c r="P436" s="386"/>
      <c r="Q436" s="386"/>
      <c r="R436" s="386"/>
      <c r="S436" s="386"/>
      <c r="T436" s="386"/>
      <c r="U436" s="386"/>
      <c r="V436" s="386"/>
      <c r="W436" s="386"/>
      <c r="X436" s="386"/>
      <c r="Y436" s="386"/>
      <c r="Z436" s="386"/>
    </row>
    <row r="437" spans="1:26" ht="15.75" customHeight="1">
      <c r="A437" s="386"/>
      <c r="B437" s="386"/>
      <c r="C437" s="386"/>
      <c r="D437" s="386"/>
      <c r="E437" s="386"/>
      <c r="F437" s="386"/>
      <c r="G437" s="386"/>
      <c r="H437" s="386"/>
      <c r="I437" s="386"/>
      <c r="J437" s="386"/>
      <c r="K437" s="386"/>
      <c r="L437" s="386"/>
      <c r="M437" s="386"/>
      <c r="N437" s="386"/>
      <c r="O437" s="386"/>
      <c r="P437" s="386"/>
      <c r="Q437" s="386"/>
      <c r="R437" s="386"/>
      <c r="S437" s="386"/>
      <c r="T437" s="386"/>
      <c r="U437" s="386"/>
      <c r="V437" s="386"/>
      <c r="W437" s="386"/>
      <c r="X437" s="386"/>
      <c r="Y437" s="386"/>
      <c r="Z437" s="386"/>
    </row>
    <row r="438" spans="1:26" ht="15.75" customHeight="1">
      <c r="A438" s="386"/>
      <c r="B438" s="386"/>
      <c r="C438" s="386"/>
      <c r="D438" s="386"/>
      <c r="E438" s="386"/>
      <c r="F438" s="386"/>
      <c r="G438" s="386"/>
      <c r="H438" s="386"/>
      <c r="I438" s="386"/>
      <c r="J438" s="386"/>
      <c r="K438" s="386"/>
      <c r="L438" s="386"/>
      <c r="M438" s="386"/>
      <c r="N438" s="386"/>
      <c r="O438" s="386"/>
      <c r="P438" s="386"/>
      <c r="Q438" s="386"/>
      <c r="R438" s="386"/>
      <c r="S438" s="386"/>
      <c r="T438" s="386"/>
      <c r="U438" s="386"/>
      <c r="V438" s="386"/>
      <c r="W438" s="386"/>
      <c r="X438" s="386"/>
      <c r="Y438" s="386"/>
      <c r="Z438" s="386"/>
    </row>
    <row r="439" spans="1:26" ht="15.75" customHeight="1">
      <c r="A439" s="386"/>
      <c r="B439" s="386"/>
      <c r="C439" s="386"/>
      <c r="D439" s="386"/>
      <c r="E439" s="386"/>
      <c r="F439" s="386"/>
      <c r="G439" s="386"/>
      <c r="H439" s="386"/>
      <c r="I439" s="386"/>
      <c r="J439" s="386"/>
      <c r="K439" s="386"/>
      <c r="L439" s="386"/>
      <c r="M439" s="386"/>
      <c r="N439" s="386"/>
      <c r="O439" s="386"/>
      <c r="P439" s="386"/>
      <c r="Q439" s="386"/>
      <c r="R439" s="386"/>
      <c r="S439" s="386"/>
      <c r="T439" s="386"/>
      <c r="U439" s="386"/>
      <c r="V439" s="386"/>
      <c r="W439" s="386"/>
      <c r="X439" s="386"/>
      <c r="Y439" s="386"/>
      <c r="Z439" s="386"/>
    </row>
    <row r="440" spans="1:26" ht="15.75" customHeight="1">
      <c r="A440" s="386"/>
      <c r="B440" s="386"/>
      <c r="C440" s="386"/>
      <c r="D440" s="386"/>
      <c r="E440" s="386"/>
      <c r="F440" s="386"/>
      <c r="G440" s="386"/>
      <c r="H440" s="386"/>
      <c r="I440" s="386"/>
      <c r="J440" s="386"/>
      <c r="K440" s="386"/>
      <c r="L440" s="386"/>
      <c r="M440" s="386"/>
      <c r="N440" s="386"/>
      <c r="O440" s="386"/>
      <c r="P440" s="386"/>
      <c r="Q440" s="386"/>
      <c r="R440" s="386"/>
      <c r="S440" s="386"/>
      <c r="T440" s="386"/>
      <c r="U440" s="386"/>
      <c r="V440" s="386"/>
      <c r="W440" s="386"/>
      <c r="X440" s="386"/>
      <c r="Y440" s="386"/>
      <c r="Z440" s="386"/>
    </row>
    <row r="441" spans="1:26" ht="15.75" customHeight="1">
      <c r="A441" s="386"/>
      <c r="B441" s="386"/>
      <c r="C441" s="386"/>
      <c r="D441" s="386"/>
      <c r="E441" s="386"/>
      <c r="F441" s="386"/>
      <c r="G441" s="386"/>
      <c r="H441" s="386"/>
      <c r="I441" s="386"/>
      <c r="J441" s="386"/>
      <c r="K441" s="386"/>
      <c r="L441" s="386"/>
      <c r="M441" s="386"/>
      <c r="N441" s="386"/>
      <c r="O441" s="386"/>
      <c r="P441" s="386"/>
      <c r="Q441" s="386"/>
      <c r="R441" s="386"/>
      <c r="S441" s="386"/>
      <c r="T441" s="386"/>
      <c r="U441" s="386"/>
      <c r="V441" s="386"/>
      <c r="W441" s="386"/>
      <c r="X441" s="386"/>
      <c r="Y441" s="386"/>
      <c r="Z441" s="386"/>
    </row>
    <row r="442" spans="1:26" ht="15.75" customHeight="1">
      <c r="A442" s="386"/>
      <c r="B442" s="386"/>
      <c r="C442" s="386"/>
      <c r="D442" s="386"/>
      <c r="E442" s="386"/>
      <c r="F442" s="386"/>
      <c r="G442" s="386"/>
      <c r="H442" s="386"/>
      <c r="I442" s="386"/>
      <c r="J442" s="386"/>
      <c r="K442" s="386"/>
      <c r="L442" s="386"/>
      <c r="M442" s="386"/>
      <c r="N442" s="386"/>
      <c r="O442" s="386"/>
      <c r="P442" s="386"/>
      <c r="Q442" s="386"/>
      <c r="R442" s="386"/>
      <c r="S442" s="386"/>
      <c r="T442" s="386"/>
      <c r="U442" s="386"/>
      <c r="V442" s="386"/>
      <c r="W442" s="386"/>
      <c r="X442" s="386"/>
      <c r="Y442" s="386"/>
      <c r="Z442" s="386"/>
    </row>
    <row r="443" spans="1:26" ht="15.75" customHeight="1">
      <c r="A443" s="386"/>
      <c r="B443" s="386"/>
      <c r="C443" s="386"/>
      <c r="D443" s="386"/>
      <c r="E443" s="386"/>
      <c r="F443" s="386"/>
      <c r="G443" s="386"/>
      <c r="H443" s="386"/>
      <c r="I443" s="386"/>
      <c r="J443" s="386"/>
      <c r="K443" s="386"/>
      <c r="L443" s="386"/>
      <c r="M443" s="386"/>
      <c r="N443" s="386"/>
      <c r="O443" s="386"/>
      <c r="P443" s="386"/>
      <c r="Q443" s="386"/>
      <c r="R443" s="386"/>
      <c r="S443" s="386"/>
      <c r="T443" s="386"/>
      <c r="U443" s="386"/>
      <c r="V443" s="386"/>
      <c r="W443" s="386"/>
      <c r="X443" s="386"/>
      <c r="Y443" s="386"/>
      <c r="Z443" s="386"/>
    </row>
    <row r="444" spans="1:26" ht="15.75" customHeight="1">
      <c r="A444" s="386"/>
      <c r="B444" s="386"/>
      <c r="C444" s="386"/>
      <c r="D444" s="386"/>
      <c r="E444" s="386"/>
      <c r="F444" s="386"/>
      <c r="G444" s="386"/>
      <c r="H444" s="386"/>
      <c r="I444" s="386"/>
      <c r="J444" s="386"/>
      <c r="K444" s="386"/>
      <c r="L444" s="386"/>
      <c r="M444" s="386"/>
      <c r="N444" s="386"/>
      <c r="O444" s="386"/>
      <c r="P444" s="386"/>
      <c r="Q444" s="386"/>
      <c r="R444" s="386"/>
      <c r="S444" s="386"/>
      <c r="T444" s="386"/>
      <c r="U444" s="386"/>
      <c r="V444" s="386"/>
      <c r="W444" s="386"/>
      <c r="X444" s="386"/>
      <c r="Y444" s="386"/>
      <c r="Z444" s="386"/>
    </row>
    <row r="445" spans="1:26" ht="15.75" customHeight="1">
      <c r="A445" s="386"/>
      <c r="B445" s="386"/>
      <c r="C445" s="386"/>
      <c r="D445" s="386"/>
      <c r="E445" s="386"/>
      <c r="F445" s="386"/>
      <c r="G445" s="386"/>
      <c r="H445" s="386"/>
      <c r="I445" s="386"/>
      <c r="J445" s="386"/>
      <c r="K445" s="386"/>
      <c r="L445" s="386"/>
      <c r="M445" s="386"/>
      <c r="N445" s="386"/>
      <c r="O445" s="386"/>
      <c r="P445" s="386"/>
      <c r="Q445" s="386"/>
      <c r="R445" s="386"/>
      <c r="S445" s="386"/>
      <c r="T445" s="386"/>
      <c r="U445" s="386"/>
      <c r="V445" s="386"/>
      <c r="W445" s="386"/>
      <c r="X445" s="386"/>
      <c r="Y445" s="386"/>
      <c r="Z445" s="386"/>
    </row>
    <row r="446" spans="1:26" ht="15.75" customHeight="1">
      <c r="A446" s="386"/>
      <c r="B446" s="386"/>
      <c r="C446" s="386"/>
      <c r="D446" s="386"/>
      <c r="E446" s="386"/>
      <c r="F446" s="386"/>
      <c r="G446" s="386"/>
      <c r="H446" s="386"/>
      <c r="I446" s="386"/>
      <c r="J446" s="386"/>
      <c r="K446" s="386"/>
      <c r="L446" s="386"/>
      <c r="M446" s="386"/>
      <c r="N446" s="386"/>
      <c r="O446" s="386"/>
      <c r="P446" s="386"/>
      <c r="Q446" s="386"/>
      <c r="R446" s="386"/>
      <c r="S446" s="386"/>
      <c r="T446" s="386"/>
      <c r="U446" s="386"/>
      <c r="V446" s="386"/>
      <c r="W446" s="386"/>
      <c r="X446" s="386"/>
      <c r="Y446" s="386"/>
      <c r="Z446" s="386"/>
    </row>
    <row r="447" spans="1:26" ht="15.75" customHeight="1">
      <c r="A447" s="386"/>
      <c r="B447" s="386"/>
      <c r="C447" s="386"/>
      <c r="D447" s="386"/>
      <c r="E447" s="386"/>
      <c r="F447" s="386"/>
      <c r="G447" s="386"/>
      <c r="H447" s="386"/>
      <c r="I447" s="386"/>
      <c r="J447" s="386"/>
      <c r="K447" s="386"/>
      <c r="L447" s="386"/>
      <c r="M447" s="386"/>
      <c r="N447" s="386"/>
      <c r="O447" s="386"/>
      <c r="P447" s="386"/>
      <c r="Q447" s="386"/>
      <c r="R447" s="386"/>
      <c r="S447" s="386"/>
      <c r="T447" s="386"/>
      <c r="U447" s="386"/>
      <c r="V447" s="386"/>
      <c r="W447" s="386"/>
      <c r="X447" s="386"/>
      <c r="Y447" s="386"/>
      <c r="Z447" s="386"/>
    </row>
    <row r="448" spans="1:26" ht="15.75" customHeight="1">
      <c r="A448" s="386"/>
      <c r="B448" s="386"/>
      <c r="C448" s="386"/>
      <c r="D448" s="386"/>
      <c r="E448" s="386"/>
      <c r="F448" s="386"/>
      <c r="G448" s="386"/>
      <c r="H448" s="386"/>
      <c r="I448" s="386"/>
      <c r="J448" s="386"/>
      <c r="K448" s="386"/>
      <c r="L448" s="386"/>
      <c r="M448" s="386"/>
      <c r="N448" s="386"/>
      <c r="O448" s="386"/>
      <c r="P448" s="386"/>
      <c r="Q448" s="386"/>
      <c r="R448" s="386"/>
      <c r="S448" s="386"/>
      <c r="T448" s="386"/>
      <c r="U448" s="386"/>
      <c r="V448" s="386"/>
      <c r="W448" s="386"/>
      <c r="X448" s="386"/>
      <c r="Y448" s="386"/>
      <c r="Z448" s="386"/>
    </row>
    <row r="449" spans="1:26" ht="15.75" customHeight="1">
      <c r="A449" s="386"/>
      <c r="B449" s="386"/>
      <c r="C449" s="386"/>
      <c r="D449" s="386"/>
      <c r="E449" s="386"/>
      <c r="F449" s="386"/>
      <c r="G449" s="386"/>
      <c r="H449" s="386"/>
      <c r="I449" s="386"/>
      <c r="J449" s="386"/>
      <c r="K449" s="386"/>
      <c r="L449" s="386"/>
      <c r="M449" s="386"/>
      <c r="N449" s="386"/>
      <c r="O449" s="386"/>
      <c r="P449" s="386"/>
      <c r="Q449" s="386"/>
      <c r="R449" s="386"/>
      <c r="S449" s="386"/>
      <c r="T449" s="386"/>
      <c r="U449" s="386"/>
      <c r="V449" s="386"/>
      <c r="W449" s="386"/>
      <c r="X449" s="386"/>
      <c r="Y449" s="386"/>
      <c r="Z449" s="386"/>
    </row>
    <row r="450" spans="1:26" ht="15.75" customHeight="1">
      <c r="A450" s="386"/>
      <c r="B450" s="386"/>
      <c r="C450" s="386"/>
      <c r="D450" s="386"/>
      <c r="E450" s="386"/>
      <c r="F450" s="386"/>
      <c r="G450" s="386"/>
      <c r="H450" s="386"/>
      <c r="I450" s="386"/>
      <c r="J450" s="386"/>
      <c r="K450" s="386"/>
      <c r="L450" s="386"/>
      <c r="M450" s="386"/>
      <c r="N450" s="386"/>
      <c r="O450" s="386"/>
      <c r="P450" s="386"/>
      <c r="Q450" s="386"/>
      <c r="R450" s="386"/>
      <c r="S450" s="386"/>
      <c r="T450" s="386"/>
      <c r="U450" s="386"/>
      <c r="V450" s="386"/>
      <c r="W450" s="386"/>
      <c r="X450" s="386"/>
      <c r="Y450" s="386"/>
      <c r="Z450" s="386"/>
    </row>
    <row r="451" spans="1:26" ht="15.75" customHeight="1">
      <c r="A451" s="386"/>
      <c r="B451" s="386"/>
      <c r="C451" s="386"/>
      <c r="D451" s="386"/>
      <c r="E451" s="386"/>
      <c r="F451" s="386"/>
      <c r="G451" s="386"/>
      <c r="H451" s="386"/>
      <c r="I451" s="386"/>
      <c r="J451" s="386"/>
      <c r="K451" s="386"/>
      <c r="L451" s="386"/>
      <c r="M451" s="386"/>
      <c r="N451" s="386"/>
      <c r="O451" s="386"/>
      <c r="P451" s="386"/>
      <c r="Q451" s="386"/>
      <c r="R451" s="386"/>
      <c r="S451" s="386"/>
      <c r="T451" s="386"/>
      <c r="U451" s="386"/>
      <c r="V451" s="386"/>
      <c r="W451" s="386"/>
      <c r="X451" s="386"/>
      <c r="Y451" s="386"/>
      <c r="Z451" s="386"/>
    </row>
    <row r="452" spans="1:26" ht="15.75" customHeight="1">
      <c r="A452" s="386"/>
      <c r="B452" s="386"/>
      <c r="C452" s="386"/>
      <c r="D452" s="386"/>
      <c r="E452" s="386"/>
      <c r="F452" s="386"/>
      <c r="G452" s="386"/>
      <c r="H452" s="386"/>
      <c r="I452" s="386"/>
      <c r="J452" s="386"/>
      <c r="K452" s="386"/>
      <c r="L452" s="386"/>
      <c r="M452" s="386"/>
      <c r="N452" s="386"/>
      <c r="O452" s="386"/>
      <c r="P452" s="386"/>
      <c r="Q452" s="386"/>
      <c r="R452" s="386"/>
      <c r="S452" s="386"/>
      <c r="T452" s="386"/>
      <c r="U452" s="386"/>
      <c r="V452" s="386"/>
      <c r="W452" s="386"/>
      <c r="X452" s="386"/>
      <c r="Y452" s="386"/>
      <c r="Z452" s="386"/>
    </row>
    <row r="453" spans="1:26" ht="15.75" customHeight="1">
      <c r="A453" s="386"/>
      <c r="B453" s="386"/>
      <c r="C453" s="386"/>
      <c r="D453" s="386"/>
      <c r="E453" s="386"/>
      <c r="F453" s="386"/>
      <c r="G453" s="386"/>
      <c r="H453" s="386"/>
      <c r="I453" s="386"/>
      <c r="J453" s="386"/>
      <c r="K453" s="386"/>
      <c r="L453" s="386"/>
      <c r="M453" s="386"/>
      <c r="N453" s="386"/>
      <c r="O453" s="386"/>
      <c r="P453" s="386"/>
      <c r="Q453" s="386"/>
      <c r="R453" s="386"/>
      <c r="S453" s="386"/>
      <c r="T453" s="386"/>
      <c r="U453" s="386"/>
      <c r="V453" s="386"/>
      <c r="W453" s="386"/>
      <c r="X453" s="386"/>
      <c r="Y453" s="386"/>
      <c r="Z453" s="386"/>
    </row>
    <row r="454" spans="1:26" ht="15.75" customHeight="1">
      <c r="A454" s="386"/>
      <c r="B454" s="386"/>
      <c r="C454" s="386"/>
      <c r="D454" s="386"/>
      <c r="E454" s="386"/>
      <c r="F454" s="386"/>
      <c r="G454" s="386"/>
      <c r="H454" s="386"/>
      <c r="I454" s="386"/>
      <c r="J454" s="386"/>
      <c r="K454" s="386"/>
      <c r="L454" s="386"/>
      <c r="M454" s="386"/>
      <c r="N454" s="386"/>
      <c r="O454" s="386"/>
      <c r="P454" s="386"/>
      <c r="Q454" s="386"/>
      <c r="R454" s="386"/>
      <c r="S454" s="386"/>
      <c r="T454" s="386"/>
      <c r="U454" s="386"/>
      <c r="V454" s="386"/>
      <c r="W454" s="386"/>
      <c r="X454" s="386"/>
      <c r="Y454" s="386"/>
      <c r="Z454" s="386"/>
    </row>
    <row r="455" spans="1:26" ht="15.75" customHeight="1">
      <c r="A455" s="386"/>
      <c r="B455" s="386"/>
      <c r="C455" s="386"/>
      <c r="D455" s="386"/>
      <c r="E455" s="386"/>
      <c r="F455" s="386"/>
      <c r="G455" s="386"/>
      <c r="H455" s="386"/>
      <c r="I455" s="386"/>
      <c r="J455" s="386"/>
      <c r="K455" s="386"/>
      <c r="L455" s="386"/>
      <c r="M455" s="386"/>
      <c r="N455" s="386"/>
      <c r="O455" s="386"/>
      <c r="P455" s="386"/>
      <c r="Q455" s="386"/>
      <c r="R455" s="386"/>
      <c r="S455" s="386"/>
      <c r="T455" s="386"/>
      <c r="U455" s="386"/>
      <c r="V455" s="386"/>
      <c r="W455" s="386"/>
      <c r="X455" s="386"/>
      <c r="Y455" s="386"/>
      <c r="Z455" s="386"/>
    </row>
    <row r="456" spans="1:26" ht="15.75" customHeight="1">
      <c r="A456" s="386"/>
      <c r="B456" s="386"/>
      <c r="C456" s="386"/>
      <c r="D456" s="386"/>
      <c r="E456" s="386"/>
      <c r="F456" s="386"/>
      <c r="G456" s="386"/>
      <c r="H456" s="386"/>
      <c r="I456" s="386"/>
      <c r="J456" s="386"/>
      <c r="K456" s="386"/>
      <c r="L456" s="386"/>
      <c r="M456" s="386"/>
      <c r="N456" s="386"/>
      <c r="O456" s="386"/>
      <c r="P456" s="386"/>
      <c r="Q456" s="386"/>
      <c r="R456" s="386"/>
      <c r="S456" s="386"/>
      <c r="T456" s="386"/>
      <c r="U456" s="386"/>
      <c r="V456" s="386"/>
      <c r="W456" s="386"/>
      <c r="X456" s="386"/>
      <c r="Y456" s="386"/>
      <c r="Z456" s="386"/>
    </row>
    <row r="457" spans="1:26" ht="15.75" customHeight="1">
      <c r="A457" s="386"/>
      <c r="B457" s="386"/>
      <c r="C457" s="386"/>
      <c r="D457" s="386"/>
      <c r="E457" s="386"/>
      <c r="F457" s="386"/>
      <c r="G457" s="386"/>
      <c r="H457" s="386"/>
      <c r="I457" s="386"/>
      <c r="J457" s="386"/>
      <c r="K457" s="386"/>
      <c r="L457" s="386"/>
      <c r="M457" s="386"/>
      <c r="N457" s="386"/>
      <c r="O457" s="386"/>
      <c r="P457" s="386"/>
      <c r="Q457" s="386"/>
      <c r="R457" s="386"/>
      <c r="S457" s="386"/>
      <c r="T457" s="386"/>
      <c r="U457" s="386"/>
      <c r="V457" s="386"/>
      <c r="W457" s="386"/>
      <c r="X457" s="386"/>
      <c r="Y457" s="386"/>
      <c r="Z457" s="386"/>
    </row>
    <row r="458" spans="1:26" ht="15.75" customHeight="1">
      <c r="A458" s="386"/>
      <c r="B458" s="386"/>
      <c r="C458" s="386"/>
      <c r="D458" s="386"/>
      <c r="E458" s="386"/>
      <c r="F458" s="386"/>
      <c r="G458" s="386"/>
      <c r="H458" s="386"/>
      <c r="I458" s="386"/>
      <c r="J458" s="386"/>
      <c r="K458" s="386"/>
      <c r="L458" s="386"/>
      <c r="M458" s="386"/>
      <c r="N458" s="386"/>
      <c r="O458" s="386"/>
      <c r="P458" s="386"/>
      <c r="Q458" s="386"/>
      <c r="R458" s="386"/>
      <c r="S458" s="386"/>
      <c r="T458" s="386"/>
      <c r="U458" s="386"/>
      <c r="V458" s="386"/>
      <c r="W458" s="386"/>
      <c r="X458" s="386"/>
      <c r="Y458" s="386"/>
      <c r="Z458" s="386"/>
    </row>
    <row r="459" spans="1:26" ht="15.75" customHeight="1">
      <c r="A459" s="386"/>
      <c r="B459" s="386"/>
      <c r="C459" s="386"/>
      <c r="D459" s="386"/>
      <c r="E459" s="386"/>
      <c r="F459" s="386"/>
      <c r="G459" s="386"/>
      <c r="H459" s="386"/>
      <c r="I459" s="386"/>
      <c r="J459" s="386"/>
      <c r="K459" s="386"/>
      <c r="L459" s="386"/>
      <c r="M459" s="386"/>
      <c r="N459" s="386"/>
      <c r="O459" s="386"/>
      <c r="P459" s="386"/>
      <c r="Q459" s="386"/>
      <c r="R459" s="386"/>
      <c r="S459" s="386"/>
      <c r="T459" s="386"/>
      <c r="U459" s="386"/>
      <c r="V459" s="386"/>
      <c r="W459" s="386"/>
      <c r="X459" s="386"/>
      <c r="Y459" s="386"/>
      <c r="Z459" s="386"/>
    </row>
    <row r="460" spans="1:26" ht="15.75" customHeight="1">
      <c r="A460" s="386"/>
      <c r="B460" s="386"/>
      <c r="C460" s="386"/>
      <c r="D460" s="386"/>
      <c r="E460" s="386"/>
      <c r="F460" s="386"/>
      <c r="G460" s="386"/>
      <c r="H460" s="386"/>
      <c r="I460" s="386"/>
      <c r="J460" s="386"/>
      <c r="K460" s="386"/>
      <c r="L460" s="386"/>
      <c r="M460" s="386"/>
      <c r="N460" s="386"/>
      <c r="O460" s="386"/>
      <c r="P460" s="386"/>
      <c r="Q460" s="386"/>
      <c r="R460" s="386"/>
      <c r="S460" s="386"/>
      <c r="T460" s="386"/>
      <c r="U460" s="386"/>
      <c r="V460" s="386"/>
      <c r="W460" s="386"/>
      <c r="X460" s="386"/>
      <c r="Y460" s="386"/>
      <c r="Z460" s="386"/>
    </row>
    <row r="461" spans="1:26" ht="15.75" customHeight="1">
      <c r="A461" s="386"/>
      <c r="B461" s="386"/>
      <c r="C461" s="386"/>
      <c r="D461" s="386"/>
      <c r="E461" s="386"/>
      <c r="F461" s="386"/>
      <c r="G461" s="386"/>
      <c r="H461" s="386"/>
      <c r="I461" s="386"/>
      <c r="J461" s="386"/>
      <c r="K461" s="386"/>
      <c r="L461" s="386"/>
      <c r="M461" s="386"/>
      <c r="N461" s="386"/>
      <c r="O461" s="386"/>
      <c r="P461" s="386"/>
      <c r="Q461" s="386"/>
      <c r="R461" s="386"/>
      <c r="S461" s="386"/>
      <c r="T461" s="386"/>
      <c r="U461" s="386"/>
      <c r="V461" s="386"/>
      <c r="W461" s="386"/>
      <c r="X461" s="386"/>
      <c r="Y461" s="386"/>
      <c r="Z461" s="386"/>
    </row>
    <row r="462" spans="1:26" ht="15.75" customHeight="1">
      <c r="A462" s="386"/>
      <c r="B462" s="386"/>
      <c r="C462" s="386"/>
      <c r="D462" s="386"/>
      <c r="E462" s="386"/>
      <c r="F462" s="386"/>
      <c r="G462" s="386"/>
      <c r="H462" s="386"/>
      <c r="I462" s="386"/>
      <c r="J462" s="386"/>
      <c r="K462" s="386"/>
      <c r="L462" s="386"/>
      <c r="M462" s="386"/>
      <c r="N462" s="386"/>
      <c r="O462" s="386"/>
      <c r="P462" s="386"/>
      <c r="Q462" s="386"/>
      <c r="R462" s="386"/>
      <c r="S462" s="386"/>
      <c r="T462" s="386"/>
      <c r="U462" s="386"/>
      <c r="V462" s="386"/>
      <c r="W462" s="386"/>
      <c r="X462" s="386"/>
      <c r="Y462" s="386"/>
      <c r="Z462" s="386"/>
    </row>
    <row r="463" spans="1:26" ht="15.75" customHeight="1">
      <c r="A463" s="386"/>
      <c r="B463" s="386"/>
      <c r="C463" s="386"/>
      <c r="D463" s="386"/>
      <c r="E463" s="386"/>
      <c r="F463" s="386"/>
      <c r="G463" s="386"/>
      <c r="H463" s="386"/>
      <c r="I463" s="386"/>
      <c r="J463" s="386"/>
      <c r="K463" s="386"/>
      <c r="L463" s="386"/>
      <c r="M463" s="386"/>
      <c r="N463" s="386"/>
      <c r="O463" s="386"/>
      <c r="P463" s="386"/>
      <c r="Q463" s="386"/>
      <c r="R463" s="386"/>
      <c r="S463" s="386"/>
      <c r="T463" s="386"/>
      <c r="U463" s="386"/>
      <c r="V463" s="386"/>
      <c r="W463" s="386"/>
      <c r="X463" s="386"/>
      <c r="Y463" s="386"/>
      <c r="Z463" s="386"/>
    </row>
    <row r="464" spans="1:26" ht="15.75" customHeight="1">
      <c r="A464" s="386"/>
      <c r="B464" s="386"/>
      <c r="C464" s="386"/>
      <c r="D464" s="386"/>
      <c r="E464" s="386"/>
      <c r="F464" s="386"/>
      <c r="G464" s="386"/>
      <c r="H464" s="386"/>
      <c r="I464" s="386"/>
      <c r="J464" s="386"/>
      <c r="K464" s="386"/>
      <c r="L464" s="386"/>
      <c r="M464" s="386"/>
      <c r="N464" s="386"/>
      <c r="O464" s="386"/>
      <c r="P464" s="386"/>
      <c r="Q464" s="386"/>
      <c r="R464" s="386"/>
      <c r="S464" s="386"/>
      <c r="T464" s="386"/>
      <c r="U464" s="386"/>
      <c r="V464" s="386"/>
      <c r="W464" s="386"/>
      <c r="X464" s="386"/>
      <c r="Y464" s="386"/>
      <c r="Z464" s="386"/>
    </row>
    <row r="465" spans="1:26" ht="15.75" customHeight="1">
      <c r="A465" s="386"/>
      <c r="B465" s="386"/>
      <c r="C465" s="386"/>
      <c r="D465" s="386"/>
      <c r="E465" s="386"/>
      <c r="F465" s="386"/>
      <c r="G465" s="386"/>
      <c r="H465" s="386"/>
      <c r="I465" s="386"/>
      <c r="J465" s="386"/>
      <c r="K465" s="386"/>
      <c r="L465" s="386"/>
      <c r="M465" s="386"/>
      <c r="N465" s="386"/>
      <c r="O465" s="386"/>
      <c r="P465" s="386"/>
      <c r="Q465" s="386"/>
      <c r="R465" s="386"/>
      <c r="S465" s="386"/>
      <c r="T465" s="386"/>
      <c r="U465" s="386"/>
      <c r="V465" s="386"/>
      <c r="W465" s="386"/>
      <c r="X465" s="386"/>
      <c r="Y465" s="386"/>
      <c r="Z465" s="386"/>
    </row>
    <row r="466" spans="1:26" ht="15.75" customHeight="1">
      <c r="A466" s="386"/>
      <c r="B466" s="386"/>
      <c r="C466" s="386"/>
      <c r="D466" s="386"/>
      <c r="E466" s="386"/>
      <c r="F466" s="386"/>
      <c r="G466" s="386"/>
      <c r="H466" s="386"/>
      <c r="I466" s="386"/>
      <c r="J466" s="386"/>
      <c r="K466" s="386"/>
      <c r="L466" s="386"/>
      <c r="M466" s="386"/>
      <c r="N466" s="386"/>
      <c r="O466" s="386"/>
      <c r="P466" s="386"/>
      <c r="Q466" s="386"/>
      <c r="R466" s="386"/>
      <c r="S466" s="386"/>
      <c r="T466" s="386"/>
      <c r="U466" s="386"/>
      <c r="V466" s="386"/>
      <c r="W466" s="386"/>
      <c r="X466" s="386"/>
      <c r="Y466" s="386"/>
      <c r="Z466" s="386"/>
    </row>
    <row r="467" spans="1:26" ht="15.75" customHeight="1">
      <c r="A467" s="386"/>
      <c r="B467" s="386"/>
      <c r="C467" s="386"/>
      <c r="D467" s="386"/>
      <c r="E467" s="386"/>
      <c r="F467" s="386"/>
      <c r="G467" s="386"/>
      <c r="H467" s="386"/>
      <c r="I467" s="386"/>
      <c r="J467" s="386"/>
      <c r="K467" s="386"/>
      <c r="L467" s="386"/>
      <c r="M467" s="386"/>
      <c r="N467" s="386"/>
      <c r="O467" s="386"/>
      <c r="P467" s="386"/>
      <c r="Q467" s="386"/>
      <c r="R467" s="386"/>
      <c r="S467" s="386"/>
      <c r="T467" s="386"/>
      <c r="U467" s="386"/>
      <c r="V467" s="386"/>
      <c r="W467" s="386"/>
      <c r="X467" s="386"/>
      <c r="Y467" s="386"/>
      <c r="Z467" s="386"/>
    </row>
    <row r="468" spans="1:26" ht="15.75" customHeight="1">
      <c r="A468" s="386"/>
      <c r="B468" s="386"/>
      <c r="C468" s="386"/>
      <c r="D468" s="386"/>
      <c r="E468" s="386"/>
      <c r="F468" s="386"/>
      <c r="G468" s="386"/>
      <c r="H468" s="386"/>
      <c r="I468" s="386"/>
      <c r="J468" s="386"/>
      <c r="K468" s="386"/>
      <c r="L468" s="386"/>
      <c r="M468" s="386"/>
      <c r="N468" s="386"/>
      <c r="O468" s="386"/>
      <c r="P468" s="386"/>
      <c r="Q468" s="386"/>
      <c r="R468" s="386"/>
      <c r="S468" s="386"/>
      <c r="T468" s="386"/>
      <c r="U468" s="386"/>
      <c r="V468" s="386"/>
      <c r="W468" s="386"/>
      <c r="X468" s="386"/>
      <c r="Y468" s="386"/>
      <c r="Z468" s="386"/>
    </row>
    <row r="469" spans="1:26" ht="15.75" customHeight="1">
      <c r="A469" s="386"/>
      <c r="B469" s="386"/>
      <c r="C469" s="386"/>
      <c r="D469" s="386"/>
      <c r="E469" s="386"/>
      <c r="F469" s="386"/>
      <c r="G469" s="386"/>
      <c r="H469" s="386"/>
      <c r="I469" s="386"/>
      <c r="J469" s="386"/>
      <c r="K469" s="386"/>
      <c r="L469" s="386"/>
      <c r="M469" s="386"/>
      <c r="N469" s="386"/>
      <c r="O469" s="386"/>
      <c r="P469" s="386"/>
      <c r="Q469" s="386"/>
      <c r="R469" s="386"/>
      <c r="S469" s="386"/>
      <c r="T469" s="386"/>
      <c r="U469" s="386"/>
      <c r="V469" s="386"/>
      <c r="W469" s="386"/>
      <c r="X469" s="386"/>
      <c r="Y469" s="386"/>
      <c r="Z469" s="386"/>
    </row>
    <row r="470" spans="1:26" ht="15.75" customHeight="1">
      <c r="A470" s="386"/>
      <c r="B470" s="386"/>
      <c r="C470" s="386"/>
      <c r="D470" s="386"/>
      <c r="E470" s="386"/>
      <c r="F470" s="386"/>
      <c r="G470" s="386"/>
      <c r="H470" s="386"/>
      <c r="I470" s="386"/>
      <c r="J470" s="386"/>
      <c r="K470" s="386"/>
      <c r="L470" s="386"/>
      <c r="M470" s="386"/>
      <c r="N470" s="386"/>
      <c r="O470" s="386"/>
      <c r="P470" s="386"/>
      <c r="Q470" s="386"/>
      <c r="R470" s="386"/>
      <c r="S470" s="386"/>
      <c r="T470" s="386"/>
      <c r="U470" s="386"/>
      <c r="V470" s="386"/>
      <c r="W470" s="386"/>
      <c r="X470" s="386"/>
      <c r="Y470" s="386"/>
      <c r="Z470" s="386"/>
    </row>
    <row r="471" spans="1:26" ht="15.75" customHeight="1">
      <c r="A471" s="386"/>
      <c r="B471" s="386"/>
      <c r="C471" s="386"/>
      <c r="D471" s="386"/>
      <c r="E471" s="386"/>
      <c r="F471" s="386"/>
      <c r="G471" s="386"/>
      <c r="H471" s="386"/>
      <c r="I471" s="386"/>
      <c r="J471" s="386"/>
      <c r="K471" s="386"/>
      <c r="L471" s="386"/>
      <c r="M471" s="386"/>
      <c r="N471" s="386"/>
      <c r="O471" s="386"/>
      <c r="P471" s="386"/>
      <c r="Q471" s="386"/>
      <c r="R471" s="386"/>
      <c r="S471" s="386"/>
      <c r="T471" s="386"/>
      <c r="U471" s="386"/>
      <c r="V471" s="386"/>
      <c r="W471" s="386"/>
      <c r="X471" s="386"/>
      <c r="Y471" s="386"/>
      <c r="Z471" s="386"/>
    </row>
    <row r="472" spans="1:26" ht="15.75" customHeight="1">
      <c r="A472" s="386"/>
      <c r="B472" s="386"/>
      <c r="C472" s="386"/>
      <c r="D472" s="386"/>
      <c r="E472" s="386"/>
      <c r="F472" s="386"/>
      <c r="G472" s="386"/>
      <c r="H472" s="386"/>
      <c r="I472" s="386"/>
      <c r="J472" s="386"/>
      <c r="K472" s="386"/>
      <c r="L472" s="386"/>
      <c r="M472" s="386"/>
      <c r="N472" s="386"/>
      <c r="O472" s="386"/>
      <c r="P472" s="386"/>
      <c r="Q472" s="386"/>
      <c r="R472" s="386"/>
      <c r="S472" s="386"/>
      <c r="T472" s="386"/>
      <c r="U472" s="386"/>
      <c r="V472" s="386"/>
      <c r="W472" s="386"/>
      <c r="X472" s="386"/>
      <c r="Y472" s="386"/>
      <c r="Z472" s="386"/>
    </row>
    <row r="473" spans="1:26" ht="15.75" customHeight="1">
      <c r="A473" s="386"/>
      <c r="B473" s="386"/>
      <c r="C473" s="386"/>
      <c r="D473" s="386"/>
      <c r="E473" s="386"/>
      <c r="F473" s="386"/>
      <c r="G473" s="386"/>
      <c r="H473" s="386"/>
      <c r="I473" s="386"/>
      <c r="J473" s="386"/>
      <c r="K473" s="386"/>
      <c r="L473" s="386"/>
      <c r="M473" s="386"/>
      <c r="N473" s="386"/>
      <c r="O473" s="386"/>
      <c r="P473" s="386"/>
      <c r="Q473" s="386"/>
      <c r="R473" s="386"/>
      <c r="S473" s="386"/>
      <c r="T473" s="386"/>
      <c r="U473" s="386"/>
      <c r="V473" s="386"/>
      <c r="W473" s="386"/>
      <c r="X473" s="386"/>
      <c r="Y473" s="386"/>
      <c r="Z473" s="386"/>
    </row>
    <row r="474" spans="1:26" ht="15.75" customHeight="1">
      <c r="A474" s="386"/>
      <c r="B474" s="386"/>
      <c r="C474" s="386"/>
      <c r="D474" s="386"/>
      <c r="E474" s="386"/>
      <c r="F474" s="386"/>
      <c r="G474" s="386"/>
      <c r="H474" s="386"/>
      <c r="I474" s="386"/>
      <c r="J474" s="386"/>
      <c r="K474" s="386"/>
      <c r="L474" s="386"/>
      <c r="M474" s="386"/>
      <c r="N474" s="386"/>
      <c r="O474" s="386"/>
      <c r="P474" s="386"/>
      <c r="Q474" s="386"/>
      <c r="R474" s="386"/>
      <c r="S474" s="386"/>
      <c r="T474" s="386"/>
      <c r="U474" s="386"/>
      <c r="V474" s="386"/>
      <c r="W474" s="386"/>
      <c r="X474" s="386"/>
      <c r="Y474" s="386"/>
      <c r="Z474" s="386"/>
    </row>
    <row r="475" spans="1:26" ht="15.75" customHeight="1">
      <c r="A475" s="386"/>
      <c r="B475" s="386"/>
      <c r="C475" s="386"/>
      <c r="D475" s="386"/>
      <c r="E475" s="386"/>
      <c r="F475" s="386"/>
      <c r="G475" s="386"/>
      <c r="H475" s="386"/>
      <c r="I475" s="386"/>
      <c r="J475" s="386"/>
      <c r="K475" s="386"/>
      <c r="L475" s="386"/>
      <c r="M475" s="386"/>
      <c r="N475" s="386"/>
      <c r="O475" s="386"/>
      <c r="P475" s="386"/>
      <c r="Q475" s="386"/>
      <c r="R475" s="386"/>
      <c r="S475" s="386"/>
      <c r="T475" s="386"/>
      <c r="U475" s="386"/>
      <c r="V475" s="386"/>
      <c r="W475" s="386"/>
      <c r="X475" s="386"/>
      <c r="Y475" s="386"/>
      <c r="Z475" s="386"/>
    </row>
    <row r="476" spans="1:26" ht="15.75" customHeight="1">
      <c r="A476" s="386"/>
      <c r="B476" s="386"/>
      <c r="C476" s="386"/>
      <c r="D476" s="386"/>
      <c r="E476" s="386"/>
      <c r="F476" s="386"/>
      <c r="G476" s="386"/>
      <c r="H476" s="386"/>
      <c r="I476" s="386"/>
      <c r="J476" s="386"/>
      <c r="K476" s="386"/>
      <c r="L476" s="386"/>
      <c r="M476" s="386"/>
      <c r="N476" s="386"/>
      <c r="O476" s="386"/>
      <c r="P476" s="386"/>
      <c r="Q476" s="386"/>
      <c r="R476" s="386"/>
      <c r="S476" s="386"/>
      <c r="T476" s="386"/>
      <c r="U476" s="386"/>
      <c r="V476" s="386"/>
      <c r="W476" s="386"/>
      <c r="X476" s="386"/>
      <c r="Y476" s="386"/>
      <c r="Z476" s="386"/>
    </row>
    <row r="477" spans="1:26" ht="15.75" customHeight="1">
      <c r="A477" s="386"/>
      <c r="B477" s="386"/>
      <c r="C477" s="386"/>
      <c r="D477" s="386"/>
      <c r="E477" s="386"/>
      <c r="F477" s="386"/>
      <c r="G477" s="386"/>
      <c r="H477" s="386"/>
      <c r="I477" s="386"/>
      <c r="J477" s="386"/>
      <c r="K477" s="386"/>
      <c r="L477" s="386"/>
      <c r="M477" s="386"/>
      <c r="N477" s="386"/>
      <c r="O477" s="386"/>
      <c r="P477" s="386"/>
      <c r="Q477" s="386"/>
      <c r="R477" s="386"/>
      <c r="S477" s="386"/>
      <c r="T477" s="386"/>
      <c r="U477" s="386"/>
      <c r="V477" s="386"/>
      <c r="W477" s="386"/>
      <c r="X477" s="386"/>
      <c r="Y477" s="386"/>
      <c r="Z477" s="386"/>
    </row>
    <row r="478" spans="1:26" ht="15.75" customHeight="1">
      <c r="A478" s="386"/>
      <c r="B478" s="386"/>
      <c r="C478" s="386"/>
      <c r="D478" s="386"/>
      <c r="E478" s="386"/>
      <c r="F478" s="386"/>
      <c r="G478" s="386"/>
      <c r="H478" s="386"/>
      <c r="I478" s="386"/>
      <c r="J478" s="386"/>
      <c r="K478" s="386"/>
      <c r="L478" s="386"/>
      <c r="M478" s="386"/>
      <c r="N478" s="386"/>
      <c r="O478" s="386"/>
      <c r="P478" s="386"/>
      <c r="Q478" s="386"/>
      <c r="R478" s="386"/>
      <c r="S478" s="386"/>
      <c r="T478" s="386"/>
      <c r="U478" s="386"/>
      <c r="V478" s="386"/>
      <c r="W478" s="386"/>
      <c r="X478" s="386"/>
      <c r="Y478" s="386"/>
      <c r="Z478" s="386"/>
    </row>
    <row r="479" spans="1:26" ht="15.75" customHeight="1">
      <c r="A479" s="386"/>
      <c r="B479" s="386"/>
      <c r="C479" s="386"/>
      <c r="D479" s="386"/>
      <c r="E479" s="386"/>
      <c r="F479" s="386"/>
      <c r="G479" s="386"/>
      <c r="H479" s="386"/>
      <c r="I479" s="386"/>
      <c r="J479" s="386"/>
      <c r="K479" s="386"/>
      <c r="L479" s="386"/>
      <c r="M479" s="386"/>
      <c r="N479" s="386"/>
      <c r="O479" s="386"/>
      <c r="P479" s="386"/>
      <c r="Q479" s="386"/>
      <c r="R479" s="386"/>
      <c r="S479" s="386"/>
      <c r="T479" s="386"/>
      <c r="U479" s="386"/>
      <c r="V479" s="386"/>
      <c r="W479" s="386"/>
      <c r="X479" s="386"/>
      <c r="Y479" s="386"/>
      <c r="Z479" s="386"/>
    </row>
    <row r="480" spans="1:26" ht="15.75" customHeight="1">
      <c r="A480" s="386"/>
      <c r="B480" s="386"/>
      <c r="C480" s="386"/>
      <c r="D480" s="386"/>
      <c r="E480" s="386"/>
      <c r="F480" s="386"/>
      <c r="G480" s="386"/>
      <c r="H480" s="386"/>
      <c r="I480" s="386"/>
      <c r="J480" s="386"/>
      <c r="K480" s="386"/>
      <c r="L480" s="386"/>
      <c r="M480" s="386"/>
      <c r="N480" s="386"/>
      <c r="O480" s="386"/>
      <c r="P480" s="386"/>
      <c r="Q480" s="386"/>
      <c r="R480" s="386"/>
      <c r="S480" s="386"/>
      <c r="T480" s="386"/>
      <c r="U480" s="386"/>
      <c r="V480" s="386"/>
      <c r="W480" s="386"/>
      <c r="X480" s="386"/>
      <c r="Y480" s="386"/>
      <c r="Z480" s="386"/>
    </row>
    <row r="481" spans="1:26" ht="15.75" customHeight="1">
      <c r="A481" s="386"/>
      <c r="B481" s="386"/>
      <c r="C481" s="386"/>
      <c r="D481" s="386"/>
      <c r="E481" s="386"/>
      <c r="F481" s="386"/>
      <c r="G481" s="386"/>
      <c r="H481" s="386"/>
      <c r="I481" s="386"/>
      <c r="J481" s="386"/>
      <c r="K481" s="386"/>
      <c r="L481" s="386"/>
      <c r="M481" s="386"/>
      <c r="N481" s="386"/>
      <c r="O481" s="386"/>
      <c r="P481" s="386"/>
      <c r="Q481" s="386"/>
      <c r="R481" s="386"/>
      <c r="S481" s="386"/>
      <c r="T481" s="386"/>
      <c r="U481" s="386"/>
      <c r="V481" s="386"/>
      <c r="W481" s="386"/>
      <c r="X481" s="386"/>
      <c r="Y481" s="386"/>
      <c r="Z481" s="386"/>
    </row>
    <row r="482" spans="1:26" ht="15.75" customHeight="1">
      <c r="A482" s="386"/>
      <c r="B482" s="386"/>
      <c r="C482" s="386"/>
      <c r="D482" s="386"/>
      <c r="E482" s="386"/>
      <c r="F482" s="386"/>
      <c r="G482" s="386"/>
      <c r="H482" s="386"/>
      <c r="I482" s="386"/>
      <c r="J482" s="386"/>
      <c r="K482" s="386"/>
      <c r="L482" s="386"/>
      <c r="M482" s="386"/>
      <c r="N482" s="386"/>
      <c r="O482" s="386"/>
      <c r="P482" s="386"/>
      <c r="Q482" s="386"/>
      <c r="R482" s="386"/>
      <c r="S482" s="386"/>
      <c r="T482" s="386"/>
      <c r="U482" s="386"/>
      <c r="V482" s="386"/>
      <c r="W482" s="386"/>
      <c r="X482" s="386"/>
      <c r="Y482" s="386"/>
      <c r="Z482" s="386"/>
    </row>
    <row r="483" spans="1:26" ht="15.75" customHeight="1">
      <c r="A483" s="386"/>
      <c r="B483" s="386"/>
      <c r="C483" s="386"/>
      <c r="D483" s="386"/>
      <c r="E483" s="386"/>
      <c r="F483" s="386"/>
      <c r="G483" s="386"/>
      <c r="H483" s="386"/>
      <c r="I483" s="386"/>
      <c r="J483" s="386"/>
      <c r="K483" s="386"/>
      <c r="L483" s="386"/>
      <c r="M483" s="386"/>
      <c r="N483" s="386"/>
      <c r="O483" s="386"/>
      <c r="P483" s="386"/>
      <c r="Q483" s="386"/>
      <c r="R483" s="386"/>
      <c r="S483" s="386"/>
      <c r="T483" s="386"/>
      <c r="U483" s="386"/>
      <c r="V483" s="386"/>
      <c r="W483" s="386"/>
      <c r="X483" s="386"/>
      <c r="Y483" s="386"/>
      <c r="Z483" s="386"/>
    </row>
    <row r="484" spans="1:26" ht="15.75" customHeight="1">
      <c r="A484" s="386"/>
      <c r="B484" s="386"/>
      <c r="C484" s="386"/>
      <c r="D484" s="386"/>
      <c r="E484" s="386"/>
      <c r="F484" s="386"/>
      <c r="G484" s="386"/>
      <c r="H484" s="386"/>
      <c r="I484" s="386"/>
      <c r="J484" s="386"/>
      <c r="K484" s="386"/>
      <c r="L484" s="386"/>
      <c r="M484" s="386"/>
      <c r="N484" s="386"/>
      <c r="O484" s="386"/>
      <c r="P484" s="386"/>
      <c r="Q484" s="386"/>
      <c r="R484" s="386"/>
      <c r="S484" s="386"/>
      <c r="T484" s="386"/>
      <c r="U484" s="386"/>
      <c r="V484" s="386"/>
      <c r="W484" s="386"/>
      <c r="X484" s="386"/>
      <c r="Y484" s="386"/>
      <c r="Z484" s="386"/>
    </row>
    <row r="485" spans="1:26" ht="15.75" customHeight="1">
      <c r="A485" s="386"/>
      <c r="B485" s="386"/>
      <c r="C485" s="386"/>
      <c r="D485" s="386"/>
      <c r="E485" s="386"/>
      <c r="F485" s="386"/>
      <c r="G485" s="386"/>
      <c r="H485" s="386"/>
      <c r="I485" s="386"/>
      <c r="J485" s="386"/>
      <c r="K485" s="386"/>
      <c r="L485" s="386"/>
      <c r="M485" s="386"/>
      <c r="N485" s="386"/>
      <c r="O485" s="386"/>
      <c r="P485" s="386"/>
      <c r="Q485" s="386"/>
      <c r="R485" s="386"/>
      <c r="S485" s="386"/>
      <c r="T485" s="386"/>
      <c r="U485" s="386"/>
      <c r="V485" s="386"/>
      <c r="W485" s="386"/>
      <c r="X485" s="386"/>
      <c r="Y485" s="386"/>
      <c r="Z485" s="386"/>
    </row>
    <row r="486" spans="1:26" ht="15.75" customHeight="1">
      <c r="A486" s="386"/>
      <c r="B486" s="386"/>
      <c r="C486" s="386"/>
      <c r="D486" s="386"/>
      <c r="E486" s="386"/>
      <c r="F486" s="386"/>
      <c r="G486" s="386"/>
      <c r="H486" s="386"/>
      <c r="I486" s="386"/>
      <c r="J486" s="386"/>
      <c r="K486" s="386"/>
      <c r="L486" s="386"/>
      <c r="M486" s="386"/>
      <c r="N486" s="386"/>
      <c r="O486" s="386"/>
      <c r="P486" s="386"/>
      <c r="Q486" s="386"/>
      <c r="R486" s="386"/>
      <c r="S486" s="386"/>
      <c r="T486" s="386"/>
      <c r="U486" s="386"/>
      <c r="V486" s="386"/>
      <c r="W486" s="386"/>
      <c r="X486" s="386"/>
      <c r="Y486" s="386"/>
      <c r="Z486" s="386"/>
    </row>
    <row r="487" spans="1:26" ht="15.75" customHeight="1">
      <c r="A487" s="386"/>
      <c r="B487" s="386"/>
      <c r="C487" s="386"/>
      <c r="D487" s="386"/>
      <c r="E487" s="386"/>
      <c r="F487" s="386"/>
      <c r="G487" s="386"/>
      <c r="H487" s="386"/>
      <c r="I487" s="386"/>
      <c r="J487" s="386"/>
      <c r="K487" s="386"/>
      <c r="L487" s="386"/>
      <c r="M487" s="386"/>
      <c r="N487" s="386"/>
      <c r="O487" s="386"/>
      <c r="P487" s="386"/>
      <c r="Q487" s="386"/>
      <c r="R487" s="386"/>
      <c r="S487" s="386"/>
      <c r="T487" s="386"/>
      <c r="U487" s="386"/>
      <c r="V487" s="386"/>
      <c r="W487" s="386"/>
      <c r="X487" s="386"/>
      <c r="Y487" s="386"/>
      <c r="Z487" s="386"/>
    </row>
    <row r="488" spans="1:26" ht="15.75" customHeight="1">
      <c r="A488" s="386"/>
      <c r="B488" s="386"/>
      <c r="C488" s="386"/>
      <c r="D488" s="386"/>
      <c r="E488" s="386"/>
      <c r="F488" s="386"/>
      <c r="G488" s="386"/>
      <c r="H488" s="386"/>
      <c r="I488" s="386"/>
      <c r="J488" s="386"/>
      <c r="K488" s="386"/>
      <c r="L488" s="386"/>
      <c r="M488" s="386"/>
      <c r="N488" s="386"/>
      <c r="O488" s="386"/>
      <c r="P488" s="386"/>
      <c r="Q488" s="386"/>
      <c r="R488" s="386"/>
      <c r="S488" s="386"/>
      <c r="T488" s="386"/>
      <c r="U488" s="386"/>
      <c r="V488" s="386"/>
      <c r="W488" s="386"/>
      <c r="X488" s="386"/>
      <c r="Y488" s="386"/>
      <c r="Z488" s="386"/>
    </row>
    <row r="489" spans="1:26" ht="15.75" customHeight="1">
      <c r="A489" s="386"/>
      <c r="B489" s="386"/>
      <c r="C489" s="386"/>
      <c r="D489" s="386"/>
      <c r="E489" s="386"/>
      <c r="F489" s="386"/>
      <c r="G489" s="386"/>
      <c r="H489" s="386"/>
      <c r="I489" s="386"/>
      <c r="J489" s="386"/>
      <c r="K489" s="386"/>
      <c r="L489" s="386"/>
      <c r="M489" s="386"/>
      <c r="N489" s="386"/>
      <c r="O489" s="386"/>
      <c r="P489" s="386"/>
      <c r="Q489" s="386"/>
      <c r="R489" s="386"/>
      <c r="S489" s="386"/>
      <c r="T489" s="386"/>
      <c r="U489" s="386"/>
      <c r="V489" s="386"/>
      <c r="W489" s="386"/>
      <c r="X489" s="386"/>
      <c r="Y489" s="386"/>
      <c r="Z489" s="386"/>
    </row>
    <row r="490" spans="1:26" ht="15.75" customHeight="1">
      <c r="A490" s="386"/>
      <c r="B490" s="386"/>
      <c r="C490" s="386"/>
      <c r="D490" s="386"/>
      <c r="E490" s="386"/>
      <c r="F490" s="386"/>
      <c r="G490" s="386"/>
      <c r="H490" s="386"/>
      <c r="I490" s="386"/>
      <c r="J490" s="386"/>
      <c r="K490" s="386"/>
      <c r="L490" s="386"/>
      <c r="M490" s="386"/>
      <c r="N490" s="386"/>
      <c r="O490" s="386"/>
      <c r="P490" s="386"/>
      <c r="Q490" s="386"/>
      <c r="R490" s="386"/>
      <c r="S490" s="386"/>
      <c r="T490" s="386"/>
      <c r="U490" s="386"/>
      <c r="V490" s="386"/>
      <c r="W490" s="386"/>
      <c r="X490" s="386"/>
      <c r="Y490" s="386"/>
      <c r="Z490" s="386"/>
    </row>
    <row r="491" spans="1:26" ht="15.75" customHeight="1">
      <c r="A491" s="386"/>
      <c r="B491" s="386"/>
      <c r="C491" s="386"/>
      <c r="D491" s="386"/>
      <c r="E491" s="386"/>
      <c r="F491" s="386"/>
      <c r="G491" s="386"/>
      <c r="H491" s="386"/>
      <c r="I491" s="386"/>
      <c r="J491" s="386"/>
      <c r="K491" s="386"/>
      <c r="L491" s="386"/>
      <c r="M491" s="386"/>
      <c r="N491" s="386"/>
      <c r="O491" s="386"/>
      <c r="P491" s="386"/>
      <c r="Q491" s="386"/>
      <c r="R491" s="386"/>
      <c r="S491" s="386"/>
      <c r="T491" s="386"/>
      <c r="U491" s="386"/>
      <c r="V491" s="386"/>
      <c r="W491" s="386"/>
      <c r="X491" s="386"/>
      <c r="Y491" s="386"/>
      <c r="Z491" s="386"/>
    </row>
    <row r="492" spans="1:26" ht="15.75" customHeight="1">
      <c r="A492" s="386"/>
      <c r="B492" s="386"/>
      <c r="C492" s="386"/>
      <c r="D492" s="386"/>
      <c r="E492" s="386"/>
      <c r="F492" s="386"/>
      <c r="G492" s="386"/>
      <c r="H492" s="386"/>
      <c r="I492" s="386"/>
      <c r="J492" s="386"/>
      <c r="K492" s="386"/>
      <c r="L492" s="386"/>
      <c r="M492" s="386"/>
      <c r="N492" s="386"/>
      <c r="O492" s="386"/>
      <c r="P492" s="386"/>
      <c r="Q492" s="386"/>
      <c r="R492" s="386"/>
      <c r="S492" s="386"/>
      <c r="T492" s="386"/>
      <c r="U492" s="386"/>
      <c r="V492" s="386"/>
      <c r="W492" s="386"/>
      <c r="X492" s="386"/>
      <c r="Y492" s="386"/>
      <c r="Z492" s="386"/>
    </row>
    <row r="493" spans="1:26" ht="15.75" customHeight="1">
      <c r="A493" s="386"/>
      <c r="B493" s="386"/>
      <c r="C493" s="386"/>
      <c r="D493" s="386"/>
      <c r="E493" s="386"/>
      <c r="F493" s="386"/>
      <c r="G493" s="386"/>
      <c r="H493" s="386"/>
      <c r="I493" s="386"/>
      <c r="J493" s="386"/>
      <c r="K493" s="386"/>
      <c r="L493" s="386"/>
      <c r="M493" s="386"/>
      <c r="N493" s="386"/>
      <c r="O493" s="386"/>
      <c r="P493" s="386"/>
      <c r="Q493" s="386"/>
      <c r="R493" s="386"/>
      <c r="S493" s="386"/>
      <c r="T493" s="386"/>
      <c r="U493" s="386"/>
      <c r="V493" s="386"/>
      <c r="W493" s="386"/>
      <c r="X493" s="386"/>
      <c r="Y493" s="386"/>
      <c r="Z493" s="386"/>
    </row>
    <row r="494" spans="1:26" ht="15.75" customHeight="1">
      <c r="A494" s="386"/>
      <c r="B494" s="386"/>
      <c r="C494" s="386"/>
      <c r="D494" s="386"/>
      <c r="E494" s="386"/>
      <c r="F494" s="386"/>
      <c r="G494" s="386"/>
      <c r="H494" s="386"/>
      <c r="I494" s="386"/>
      <c r="J494" s="386"/>
      <c r="K494" s="386"/>
      <c r="L494" s="386"/>
      <c r="M494" s="386"/>
      <c r="N494" s="386"/>
      <c r="O494" s="386"/>
      <c r="P494" s="386"/>
      <c r="Q494" s="386"/>
      <c r="R494" s="386"/>
      <c r="S494" s="386"/>
      <c r="T494" s="386"/>
      <c r="U494" s="386"/>
      <c r="V494" s="386"/>
      <c r="W494" s="386"/>
      <c r="X494" s="386"/>
      <c r="Y494" s="386"/>
      <c r="Z494" s="386"/>
    </row>
    <row r="495" spans="1:26" ht="15.75" customHeight="1">
      <c r="A495" s="386"/>
      <c r="B495" s="386"/>
      <c r="C495" s="386"/>
      <c r="D495" s="386"/>
      <c r="E495" s="386"/>
      <c r="F495" s="386"/>
      <c r="G495" s="386"/>
      <c r="H495" s="386"/>
      <c r="I495" s="386"/>
      <c r="J495" s="386"/>
      <c r="K495" s="386"/>
      <c r="L495" s="386"/>
      <c r="M495" s="386"/>
      <c r="N495" s="386"/>
      <c r="O495" s="386"/>
      <c r="P495" s="386"/>
      <c r="Q495" s="386"/>
      <c r="R495" s="386"/>
      <c r="S495" s="386"/>
      <c r="T495" s="386"/>
      <c r="U495" s="386"/>
      <c r="V495" s="386"/>
      <c r="W495" s="386"/>
      <c r="X495" s="386"/>
      <c r="Y495" s="386"/>
      <c r="Z495" s="386"/>
    </row>
    <row r="496" spans="1:26" ht="15.75" customHeight="1">
      <c r="A496" s="386"/>
      <c r="B496" s="386"/>
      <c r="C496" s="386"/>
      <c r="D496" s="386"/>
      <c r="E496" s="386"/>
      <c r="F496" s="386"/>
      <c r="G496" s="386"/>
      <c r="H496" s="386"/>
      <c r="I496" s="386"/>
      <c r="J496" s="386"/>
      <c r="K496" s="386"/>
      <c r="L496" s="386"/>
      <c r="M496" s="386"/>
      <c r="N496" s="386"/>
      <c r="O496" s="386"/>
      <c r="P496" s="386"/>
      <c r="Q496" s="386"/>
      <c r="R496" s="386"/>
      <c r="S496" s="386"/>
      <c r="T496" s="386"/>
      <c r="U496" s="386"/>
      <c r="V496" s="386"/>
      <c r="W496" s="386"/>
      <c r="X496" s="386"/>
      <c r="Y496" s="386"/>
      <c r="Z496" s="386"/>
    </row>
    <row r="497" spans="1:26" ht="15.75" customHeight="1">
      <c r="A497" s="386"/>
      <c r="B497" s="386"/>
      <c r="C497" s="386"/>
      <c r="D497" s="386"/>
      <c r="E497" s="386"/>
      <c r="F497" s="386"/>
      <c r="G497" s="386"/>
      <c r="H497" s="386"/>
      <c r="I497" s="386"/>
      <c r="J497" s="386"/>
      <c r="K497" s="386"/>
      <c r="L497" s="386"/>
      <c r="M497" s="386"/>
      <c r="N497" s="386"/>
      <c r="O497" s="386"/>
      <c r="P497" s="386"/>
      <c r="Q497" s="386"/>
      <c r="R497" s="386"/>
      <c r="S497" s="386"/>
      <c r="T497" s="386"/>
      <c r="U497" s="386"/>
      <c r="V497" s="386"/>
      <c r="W497" s="386"/>
      <c r="X497" s="386"/>
      <c r="Y497" s="386"/>
      <c r="Z497" s="386"/>
    </row>
    <row r="498" spans="1:26" ht="15.75" customHeight="1">
      <c r="A498" s="386"/>
      <c r="B498" s="386"/>
      <c r="C498" s="386"/>
      <c r="D498" s="386"/>
      <c r="E498" s="386"/>
      <c r="F498" s="386"/>
      <c r="G498" s="386"/>
      <c r="H498" s="386"/>
      <c r="I498" s="386"/>
      <c r="J498" s="386"/>
      <c r="K498" s="386"/>
      <c r="L498" s="386"/>
      <c r="M498" s="386"/>
      <c r="N498" s="386"/>
      <c r="O498" s="386"/>
      <c r="P498" s="386"/>
      <c r="Q498" s="386"/>
      <c r="R498" s="386"/>
      <c r="S498" s="386"/>
      <c r="T498" s="386"/>
      <c r="U498" s="386"/>
      <c r="V498" s="386"/>
      <c r="W498" s="386"/>
      <c r="X498" s="386"/>
      <c r="Y498" s="386"/>
      <c r="Z498" s="386"/>
    </row>
    <row r="499" spans="1:26" ht="15.75" customHeight="1">
      <c r="A499" s="386"/>
      <c r="B499" s="386"/>
      <c r="C499" s="386"/>
      <c r="D499" s="386"/>
      <c r="E499" s="386"/>
      <c r="F499" s="386"/>
      <c r="G499" s="386"/>
      <c r="H499" s="386"/>
      <c r="I499" s="386"/>
      <c r="J499" s="386"/>
      <c r="K499" s="386"/>
      <c r="L499" s="386"/>
      <c r="M499" s="386"/>
      <c r="N499" s="386"/>
      <c r="O499" s="386"/>
      <c r="P499" s="386"/>
      <c r="Q499" s="386"/>
      <c r="R499" s="386"/>
      <c r="S499" s="386"/>
      <c r="T499" s="386"/>
      <c r="U499" s="386"/>
      <c r="V499" s="386"/>
      <c r="W499" s="386"/>
      <c r="X499" s="386"/>
      <c r="Y499" s="386"/>
      <c r="Z499" s="386"/>
    </row>
    <row r="500" spans="1:26" ht="15.75" customHeight="1">
      <c r="A500" s="386"/>
      <c r="B500" s="386"/>
      <c r="C500" s="386"/>
      <c r="D500" s="386"/>
      <c r="E500" s="386"/>
      <c r="F500" s="386"/>
      <c r="G500" s="386"/>
      <c r="H500" s="386"/>
      <c r="I500" s="386"/>
      <c r="J500" s="386"/>
      <c r="K500" s="386"/>
      <c r="L500" s="386"/>
      <c r="M500" s="386"/>
      <c r="N500" s="386"/>
      <c r="O500" s="386"/>
      <c r="P500" s="386"/>
      <c r="Q500" s="386"/>
      <c r="R500" s="386"/>
      <c r="S500" s="386"/>
      <c r="T500" s="386"/>
      <c r="U500" s="386"/>
      <c r="V500" s="386"/>
      <c r="W500" s="386"/>
      <c r="X500" s="386"/>
      <c r="Y500" s="386"/>
      <c r="Z500" s="386"/>
    </row>
    <row r="501" spans="1:26" ht="15.75" customHeight="1">
      <c r="A501" s="386"/>
      <c r="B501" s="386"/>
      <c r="C501" s="386"/>
      <c r="D501" s="386"/>
      <c r="E501" s="386"/>
      <c r="F501" s="386"/>
      <c r="G501" s="386"/>
      <c r="H501" s="386"/>
      <c r="I501" s="386"/>
      <c r="J501" s="386"/>
      <c r="K501" s="386"/>
      <c r="L501" s="386"/>
      <c r="M501" s="386"/>
      <c r="N501" s="386"/>
      <c r="O501" s="386"/>
      <c r="P501" s="386"/>
      <c r="Q501" s="386"/>
      <c r="R501" s="386"/>
      <c r="S501" s="386"/>
      <c r="T501" s="386"/>
      <c r="U501" s="386"/>
      <c r="V501" s="386"/>
      <c r="W501" s="386"/>
      <c r="X501" s="386"/>
      <c r="Y501" s="386"/>
      <c r="Z501" s="386"/>
    </row>
    <row r="502" spans="1:26" ht="15.75" customHeight="1">
      <c r="A502" s="386"/>
      <c r="B502" s="386"/>
      <c r="C502" s="386"/>
      <c r="D502" s="386"/>
      <c r="E502" s="386"/>
      <c r="F502" s="386"/>
      <c r="G502" s="386"/>
      <c r="H502" s="386"/>
      <c r="I502" s="386"/>
      <c r="J502" s="386"/>
      <c r="K502" s="386"/>
      <c r="L502" s="386"/>
      <c r="M502" s="386"/>
      <c r="N502" s="386"/>
      <c r="O502" s="386"/>
      <c r="P502" s="386"/>
      <c r="Q502" s="386"/>
      <c r="R502" s="386"/>
      <c r="S502" s="386"/>
      <c r="T502" s="386"/>
      <c r="U502" s="386"/>
      <c r="V502" s="386"/>
      <c r="W502" s="386"/>
      <c r="X502" s="386"/>
      <c r="Y502" s="386"/>
      <c r="Z502" s="386"/>
    </row>
    <row r="503" spans="1:26" ht="15.75" customHeight="1">
      <c r="A503" s="386"/>
      <c r="B503" s="386"/>
      <c r="C503" s="386"/>
      <c r="D503" s="386"/>
      <c r="E503" s="386"/>
      <c r="F503" s="386"/>
      <c r="G503" s="386"/>
      <c r="H503" s="386"/>
      <c r="I503" s="386"/>
      <c r="J503" s="386"/>
      <c r="K503" s="386"/>
      <c r="L503" s="386"/>
      <c r="M503" s="386"/>
      <c r="N503" s="386"/>
      <c r="O503" s="386"/>
      <c r="P503" s="386"/>
      <c r="Q503" s="386"/>
      <c r="R503" s="386"/>
      <c r="S503" s="386"/>
      <c r="T503" s="386"/>
      <c r="U503" s="386"/>
      <c r="V503" s="386"/>
      <c r="W503" s="386"/>
      <c r="X503" s="386"/>
      <c r="Y503" s="386"/>
      <c r="Z503" s="386"/>
    </row>
    <row r="504" spans="1:26" ht="15.75" customHeight="1">
      <c r="A504" s="386"/>
      <c r="B504" s="386"/>
      <c r="C504" s="386"/>
      <c r="D504" s="386"/>
      <c r="E504" s="386"/>
      <c r="F504" s="386"/>
      <c r="G504" s="386"/>
      <c r="H504" s="386"/>
      <c r="I504" s="386"/>
      <c r="J504" s="386"/>
      <c r="K504" s="386"/>
      <c r="L504" s="386"/>
      <c r="M504" s="386"/>
      <c r="N504" s="386"/>
      <c r="O504" s="386"/>
      <c r="P504" s="386"/>
      <c r="Q504" s="386"/>
      <c r="R504" s="386"/>
      <c r="S504" s="386"/>
      <c r="T504" s="386"/>
      <c r="U504" s="386"/>
      <c r="V504" s="386"/>
      <c r="W504" s="386"/>
      <c r="X504" s="386"/>
      <c r="Y504" s="386"/>
      <c r="Z504" s="386"/>
    </row>
    <row r="505" spans="1:26" ht="15.75" customHeight="1">
      <c r="A505" s="386"/>
      <c r="B505" s="386"/>
      <c r="C505" s="386"/>
      <c r="D505" s="386"/>
      <c r="E505" s="386"/>
      <c r="F505" s="386"/>
      <c r="G505" s="386"/>
      <c r="H505" s="386"/>
      <c r="I505" s="386"/>
      <c r="J505" s="386"/>
      <c r="K505" s="386"/>
      <c r="L505" s="386"/>
      <c r="M505" s="386"/>
      <c r="N505" s="386"/>
      <c r="O505" s="386"/>
      <c r="P505" s="386"/>
      <c r="Q505" s="386"/>
      <c r="R505" s="386"/>
      <c r="S505" s="386"/>
      <c r="T505" s="386"/>
      <c r="U505" s="386"/>
      <c r="V505" s="386"/>
      <c r="W505" s="386"/>
      <c r="X505" s="386"/>
      <c r="Y505" s="386"/>
      <c r="Z505" s="386"/>
    </row>
    <row r="506" spans="1:26" ht="15.75" customHeight="1">
      <c r="A506" s="386"/>
      <c r="B506" s="386"/>
      <c r="C506" s="386"/>
      <c r="D506" s="386"/>
      <c r="E506" s="386"/>
      <c r="F506" s="386"/>
      <c r="G506" s="386"/>
      <c r="H506" s="386"/>
      <c r="I506" s="386"/>
      <c r="J506" s="386"/>
      <c r="K506" s="386"/>
      <c r="L506" s="386"/>
      <c r="M506" s="386"/>
      <c r="N506" s="386"/>
      <c r="O506" s="386"/>
      <c r="P506" s="386"/>
      <c r="Q506" s="386"/>
      <c r="R506" s="386"/>
      <c r="S506" s="386"/>
      <c r="T506" s="386"/>
      <c r="U506" s="386"/>
      <c r="V506" s="386"/>
      <c r="W506" s="386"/>
      <c r="X506" s="386"/>
      <c r="Y506" s="386"/>
      <c r="Z506" s="386"/>
    </row>
    <row r="507" spans="1:26" ht="15.75" customHeight="1">
      <c r="A507" s="386"/>
      <c r="B507" s="386"/>
      <c r="C507" s="386"/>
      <c r="D507" s="386"/>
      <c r="E507" s="386"/>
      <c r="F507" s="386"/>
      <c r="G507" s="386"/>
      <c r="H507" s="386"/>
      <c r="I507" s="386"/>
      <c r="J507" s="386"/>
      <c r="K507" s="386"/>
      <c r="L507" s="386"/>
      <c r="M507" s="386"/>
      <c r="N507" s="386"/>
      <c r="O507" s="386"/>
      <c r="P507" s="386"/>
      <c r="Q507" s="386"/>
      <c r="R507" s="386"/>
      <c r="S507" s="386"/>
      <c r="T507" s="386"/>
      <c r="U507" s="386"/>
      <c r="V507" s="386"/>
      <c r="W507" s="386"/>
      <c r="X507" s="386"/>
      <c r="Y507" s="386"/>
      <c r="Z507" s="386"/>
    </row>
    <row r="508" spans="1:26" ht="15.75" customHeight="1">
      <c r="A508" s="386"/>
      <c r="B508" s="386"/>
      <c r="C508" s="386"/>
      <c r="D508" s="386"/>
      <c r="E508" s="386"/>
      <c r="F508" s="386"/>
      <c r="G508" s="386"/>
      <c r="H508" s="386"/>
      <c r="I508" s="386"/>
      <c r="J508" s="386"/>
      <c r="K508" s="386"/>
      <c r="L508" s="386"/>
      <c r="M508" s="386"/>
      <c r="N508" s="386"/>
      <c r="O508" s="386"/>
      <c r="P508" s="386"/>
      <c r="Q508" s="386"/>
      <c r="R508" s="386"/>
      <c r="S508" s="386"/>
      <c r="T508" s="386"/>
      <c r="U508" s="386"/>
      <c r="V508" s="386"/>
      <c r="W508" s="386"/>
      <c r="X508" s="386"/>
      <c r="Y508" s="386"/>
      <c r="Z508" s="386"/>
    </row>
    <row r="509" spans="1:26" ht="15.75" customHeight="1">
      <c r="A509" s="386"/>
      <c r="B509" s="386"/>
      <c r="C509" s="386"/>
      <c r="D509" s="386"/>
      <c r="E509" s="386"/>
      <c r="F509" s="386"/>
      <c r="G509" s="386"/>
      <c r="H509" s="386"/>
      <c r="I509" s="386"/>
      <c r="J509" s="386"/>
      <c r="K509" s="386"/>
      <c r="L509" s="386"/>
      <c r="M509" s="386"/>
      <c r="N509" s="386"/>
      <c r="O509" s="386"/>
      <c r="P509" s="386"/>
      <c r="Q509" s="386"/>
      <c r="R509" s="386"/>
      <c r="S509" s="386"/>
      <c r="T509" s="386"/>
      <c r="U509" s="386"/>
      <c r="V509" s="386"/>
      <c r="W509" s="386"/>
      <c r="X509" s="386"/>
      <c r="Y509" s="386"/>
      <c r="Z509" s="386"/>
    </row>
    <row r="510" spans="1:26" ht="15.75" customHeight="1">
      <c r="A510" s="386"/>
      <c r="B510" s="386"/>
      <c r="C510" s="386"/>
      <c r="D510" s="386"/>
      <c r="E510" s="386"/>
      <c r="F510" s="386"/>
      <c r="G510" s="386"/>
      <c r="H510" s="386"/>
      <c r="I510" s="386"/>
      <c r="J510" s="386"/>
      <c r="K510" s="386"/>
      <c r="L510" s="386"/>
      <c r="M510" s="386"/>
      <c r="N510" s="386"/>
      <c r="O510" s="386"/>
      <c r="P510" s="386"/>
      <c r="Q510" s="386"/>
      <c r="R510" s="386"/>
      <c r="S510" s="386"/>
      <c r="T510" s="386"/>
      <c r="U510" s="386"/>
      <c r="V510" s="386"/>
      <c r="W510" s="386"/>
      <c r="X510" s="386"/>
      <c r="Y510" s="386"/>
      <c r="Z510" s="386"/>
    </row>
    <row r="511" spans="1:26" ht="15.75" customHeight="1">
      <c r="A511" s="386"/>
      <c r="B511" s="386"/>
      <c r="C511" s="386"/>
      <c r="D511" s="386"/>
      <c r="E511" s="386"/>
      <c r="F511" s="386"/>
      <c r="G511" s="386"/>
      <c r="H511" s="386"/>
      <c r="I511" s="386"/>
      <c r="J511" s="386"/>
      <c r="K511" s="386"/>
      <c r="L511" s="386"/>
      <c r="M511" s="386"/>
      <c r="N511" s="386"/>
      <c r="O511" s="386"/>
      <c r="P511" s="386"/>
      <c r="Q511" s="386"/>
      <c r="R511" s="386"/>
      <c r="S511" s="386"/>
      <c r="T511" s="386"/>
      <c r="U511" s="386"/>
      <c r="V511" s="386"/>
      <c r="W511" s="386"/>
      <c r="X511" s="386"/>
      <c r="Y511" s="386"/>
      <c r="Z511" s="386"/>
    </row>
    <row r="512" spans="1:26" ht="15.75" customHeight="1">
      <c r="A512" s="386"/>
      <c r="B512" s="386"/>
      <c r="C512" s="386"/>
      <c r="D512" s="386"/>
      <c r="E512" s="386"/>
      <c r="F512" s="386"/>
      <c r="G512" s="386"/>
      <c r="H512" s="386"/>
      <c r="I512" s="386"/>
      <c r="J512" s="386"/>
      <c r="K512" s="386"/>
      <c r="L512" s="386"/>
      <c r="M512" s="386"/>
      <c r="N512" s="386"/>
      <c r="O512" s="386"/>
      <c r="P512" s="386"/>
      <c r="Q512" s="386"/>
      <c r="R512" s="386"/>
      <c r="S512" s="386"/>
      <c r="T512" s="386"/>
      <c r="U512" s="386"/>
      <c r="V512" s="386"/>
      <c r="W512" s="386"/>
      <c r="X512" s="386"/>
      <c r="Y512" s="386"/>
      <c r="Z512" s="386"/>
    </row>
    <row r="513" spans="1:26" ht="15.75" customHeight="1">
      <c r="A513" s="386"/>
      <c r="B513" s="386"/>
      <c r="C513" s="386"/>
      <c r="D513" s="386"/>
      <c r="E513" s="386"/>
      <c r="F513" s="386"/>
      <c r="G513" s="386"/>
      <c r="H513" s="386"/>
      <c r="I513" s="386"/>
      <c r="J513" s="386"/>
      <c r="K513" s="386"/>
      <c r="L513" s="386"/>
      <c r="M513" s="386"/>
      <c r="N513" s="386"/>
      <c r="O513" s="386"/>
      <c r="P513" s="386"/>
      <c r="Q513" s="386"/>
      <c r="R513" s="386"/>
      <c r="S513" s="386"/>
      <c r="T513" s="386"/>
      <c r="U513" s="386"/>
      <c r="V513" s="386"/>
      <c r="W513" s="386"/>
      <c r="X513" s="386"/>
      <c r="Y513" s="386"/>
      <c r="Z513" s="386"/>
    </row>
    <row r="514" spans="1:26" ht="15.75" customHeight="1">
      <c r="A514" s="386"/>
      <c r="B514" s="386"/>
      <c r="C514" s="386"/>
      <c r="D514" s="386"/>
      <c r="E514" s="386"/>
      <c r="F514" s="386"/>
      <c r="G514" s="386"/>
      <c r="H514" s="386"/>
      <c r="I514" s="386"/>
      <c r="J514" s="386"/>
      <c r="K514" s="386"/>
      <c r="L514" s="386"/>
      <c r="M514" s="386"/>
      <c r="N514" s="386"/>
      <c r="O514" s="386"/>
      <c r="P514" s="386"/>
      <c r="Q514" s="386"/>
      <c r="R514" s="386"/>
      <c r="S514" s="386"/>
      <c r="T514" s="386"/>
      <c r="U514" s="386"/>
      <c r="V514" s="386"/>
      <c r="W514" s="386"/>
      <c r="X514" s="386"/>
      <c r="Y514" s="386"/>
      <c r="Z514" s="386"/>
    </row>
    <row r="515" spans="1:26" ht="15.75" customHeight="1">
      <c r="A515" s="386"/>
      <c r="B515" s="386"/>
      <c r="C515" s="386"/>
      <c r="D515" s="386"/>
      <c r="E515" s="386"/>
      <c r="F515" s="386"/>
      <c r="G515" s="386"/>
      <c r="H515" s="386"/>
      <c r="I515" s="386"/>
      <c r="J515" s="386"/>
      <c r="K515" s="386"/>
      <c r="L515" s="386"/>
      <c r="M515" s="386"/>
      <c r="N515" s="386"/>
      <c r="O515" s="386"/>
      <c r="P515" s="386"/>
      <c r="Q515" s="386"/>
      <c r="R515" s="386"/>
      <c r="S515" s="386"/>
      <c r="T515" s="386"/>
      <c r="U515" s="386"/>
      <c r="V515" s="386"/>
      <c r="W515" s="386"/>
      <c r="X515" s="386"/>
      <c r="Y515" s="386"/>
      <c r="Z515" s="386"/>
    </row>
    <row r="516" spans="1:26" ht="15.75" customHeight="1">
      <c r="A516" s="386"/>
      <c r="B516" s="386"/>
      <c r="C516" s="386"/>
      <c r="D516" s="386"/>
      <c r="E516" s="386"/>
      <c r="F516" s="386"/>
      <c r="G516" s="386"/>
      <c r="H516" s="386"/>
      <c r="I516" s="386"/>
      <c r="J516" s="386"/>
      <c r="K516" s="386"/>
      <c r="L516" s="386"/>
      <c r="M516" s="386"/>
      <c r="N516" s="386"/>
      <c r="O516" s="386"/>
      <c r="P516" s="386"/>
      <c r="Q516" s="386"/>
      <c r="R516" s="386"/>
      <c r="S516" s="386"/>
      <c r="T516" s="386"/>
      <c r="U516" s="386"/>
      <c r="V516" s="386"/>
      <c r="W516" s="386"/>
      <c r="X516" s="386"/>
      <c r="Y516" s="386"/>
      <c r="Z516" s="386"/>
    </row>
    <row r="517" spans="1:26" ht="15.75" customHeight="1">
      <c r="A517" s="386"/>
      <c r="B517" s="386"/>
      <c r="C517" s="386"/>
      <c r="D517" s="386"/>
      <c r="E517" s="386"/>
      <c r="F517" s="386"/>
      <c r="G517" s="386"/>
      <c r="H517" s="386"/>
      <c r="I517" s="386"/>
      <c r="J517" s="386"/>
      <c r="K517" s="386"/>
      <c r="L517" s="386"/>
      <c r="M517" s="386"/>
      <c r="N517" s="386"/>
      <c r="O517" s="386"/>
      <c r="P517" s="386"/>
      <c r="Q517" s="386"/>
      <c r="R517" s="386"/>
      <c r="S517" s="386"/>
      <c r="T517" s="386"/>
      <c r="U517" s="386"/>
      <c r="V517" s="386"/>
      <c r="W517" s="386"/>
      <c r="X517" s="386"/>
      <c r="Y517" s="386"/>
      <c r="Z517" s="386"/>
    </row>
    <row r="518" spans="1:26" ht="15.75" customHeight="1">
      <c r="A518" s="386"/>
      <c r="B518" s="386"/>
      <c r="C518" s="386"/>
      <c r="D518" s="386"/>
      <c r="E518" s="386"/>
      <c r="F518" s="386"/>
      <c r="G518" s="386"/>
      <c r="H518" s="386"/>
      <c r="I518" s="386"/>
      <c r="J518" s="386"/>
      <c r="K518" s="386"/>
      <c r="L518" s="386"/>
      <c r="M518" s="386"/>
      <c r="N518" s="386"/>
      <c r="O518" s="386"/>
      <c r="P518" s="386"/>
      <c r="Q518" s="386"/>
      <c r="R518" s="386"/>
      <c r="S518" s="386"/>
      <c r="T518" s="386"/>
      <c r="U518" s="386"/>
      <c r="V518" s="386"/>
      <c r="W518" s="386"/>
      <c r="X518" s="386"/>
      <c r="Y518" s="386"/>
      <c r="Z518" s="386"/>
    </row>
    <row r="519" spans="1:26" ht="15.75" customHeight="1">
      <c r="A519" s="386"/>
      <c r="B519" s="386"/>
      <c r="C519" s="386"/>
      <c r="D519" s="386"/>
      <c r="E519" s="386"/>
      <c r="F519" s="386"/>
      <c r="G519" s="386"/>
      <c r="H519" s="386"/>
      <c r="I519" s="386"/>
      <c r="J519" s="386"/>
      <c r="K519" s="386"/>
      <c r="L519" s="386"/>
      <c r="M519" s="386"/>
      <c r="N519" s="386"/>
      <c r="O519" s="386"/>
      <c r="P519" s="386"/>
      <c r="Q519" s="386"/>
      <c r="R519" s="386"/>
      <c r="S519" s="386"/>
      <c r="T519" s="386"/>
      <c r="U519" s="386"/>
      <c r="V519" s="386"/>
      <c r="W519" s="386"/>
      <c r="X519" s="386"/>
      <c r="Y519" s="386"/>
      <c r="Z519" s="386"/>
    </row>
    <row r="520" spans="1:26" ht="15.75" customHeight="1">
      <c r="A520" s="386"/>
      <c r="B520" s="386"/>
      <c r="C520" s="386"/>
      <c r="D520" s="386"/>
      <c r="E520" s="386"/>
      <c r="F520" s="386"/>
      <c r="G520" s="386"/>
      <c r="H520" s="386"/>
      <c r="I520" s="386"/>
      <c r="J520" s="386"/>
      <c r="K520" s="386"/>
      <c r="L520" s="386"/>
      <c r="M520" s="386"/>
      <c r="N520" s="386"/>
      <c r="O520" s="386"/>
      <c r="P520" s="386"/>
      <c r="Q520" s="386"/>
      <c r="R520" s="386"/>
      <c r="S520" s="386"/>
      <c r="T520" s="386"/>
      <c r="U520" s="386"/>
      <c r="V520" s="386"/>
      <c r="W520" s="386"/>
      <c r="X520" s="386"/>
      <c r="Y520" s="386"/>
      <c r="Z520" s="386"/>
    </row>
    <row r="521" spans="1:26" ht="15.75" customHeight="1">
      <c r="A521" s="386"/>
      <c r="B521" s="386"/>
      <c r="C521" s="386"/>
      <c r="D521" s="386"/>
      <c r="E521" s="386"/>
      <c r="F521" s="386"/>
      <c r="G521" s="386"/>
      <c r="H521" s="386"/>
      <c r="I521" s="386"/>
      <c r="J521" s="386"/>
      <c r="K521" s="386"/>
      <c r="L521" s="386"/>
      <c r="M521" s="386"/>
      <c r="N521" s="386"/>
      <c r="O521" s="386"/>
      <c r="P521" s="386"/>
      <c r="Q521" s="386"/>
      <c r="R521" s="386"/>
      <c r="S521" s="386"/>
      <c r="T521" s="386"/>
      <c r="U521" s="386"/>
      <c r="V521" s="386"/>
      <c r="W521" s="386"/>
      <c r="X521" s="386"/>
      <c r="Y521" s="386"/>
      <c r="Z521" s="386"/>
    </row>
    <row r="522" spans="1:26" ht="15.75" customHeight="1">
      <c r="A522" s="386"/>
      <c r="B522" s="386"/>
      <c r="C522" s="386"/>
      <c r="D522" s="386"/>
      <c r="E522" s="386"/>
      <c r="F522" s="386"/>
      <c r="G522" s="386"/>
      <c r="H522" s="386"/>
      <c r="I522" s="386"/>
      <c r="J522" s="386"/>
      <c r="K522" s="386"/>
      <c r="L522" s="386"/>
      <c r="M522" s="386"/>
      <c r="N522" s="386"/>
      <c r="O522" s="386"/>
      <c r="P522" s="386"/>
      <c r="Q522" s="386"/>
      <c r="R522" s="386"/>
      <c r="S522" s="386"/>
      <c r="T522" s="386"/>
      <c r="U522" s="386"/>
      <c r="V522" s="386"/>
      <c r="W522" s="386"/>
      <c r="X522" s="386"/>
      <c r="Y522" s="386"/>
      <c r="Z522" s="386"/>
    </row>
    <row r="523" spans="1:26" ht="15.75" customHeight="1">
      <c r="A523" s="386"/>
      <c r="B523" s="386"/>
      <c r="C523" s="386"/>
      <c r="D523" s="386"/>
      <c r="E523" s="386"/>
      <c r="F523" s="386"/>
      <c r="G523" s="386"/>
      <c r="H523" s="386"/>
      <c r="I523" s="386"/>
      <c r="J523" s="386"/>
      <c r="K523" s="386"/>
      <c r="L523" s="386"/>
      <c r="M523" s="386"/>
      <c r="N523" s="386"/>
      <c r="O523" s="386"/>
      <c r="P523" s="386"/>
      <c r="Q523" s="386"/>
      <c r="R523" s="386"/>
      <c r="S523" s="386"/>
      <c r="T523" s="386"/>
      <c r="U523" s="386"/>
      <c r="V523" s="386"/>
      <c r="W523" s="386"/>
      <c r="X523" s="386"/>
      <c r="Y523" s="386"/>
      <c r="Z523" s="386"/>
    </row>
    <row r="524" spans="1:26" ht="15.75" customHeight="1">
      <c r="A524" s="386"/>
      <c r="B524" s="386"/>
      <c r="C524" s="386"/>
      <c r="D524" s="386"/>
      <c r="E524" s="386"/>
      <c r="F524" s="386"/>
      <c r="G524" s="386"/>
      <c r="H524" s="386"/>
      <c r="I524" s="386"/>
      <c r="J524" s="386"/>
      <c r="K524" s="386"/>
      <c r="L524" s="386"/>
      <c r="M524" s="386"/>
      <c r="N524" s="386"/>
      <c r="O524" s="386"/>
      <c r="P524" s="386"/>
      <c r="Q524" s="386"/>
      <c r="R524" s="386"/>
      <c r="S524" s="386"/>
      <c r="T524" s="386"/>
      <c r="U524" s="386"/>
      <c r="V524" s="386"/>
      <c r="W524" s="386"/>
      <c r="X524" s="386"/>
      <c r="Y524" s="386"/>
      <c r="Z524" s="386"/>
    </row>
    <row r="525" spans="1:26" ht="15.75" customHeight="1">
      <c r="A525" s="386"/>
      <c r="B525" s="386"/>
      <c r="C525" s="386"/>
      <c r="D525" s="386"/>
      <c r="E525" s="386"/>
      <c r="F525" s="386"/>
      <c r="G525" s="386"/>
      <c r="H525" s="386"/>
      <c r="I525" s="386"/>
      <c r="J525" s="386"/>
      <c r="K525" s="386"/>
      <c r="L525" s="386"/>
      <c r="M525" s="386"/>
      <c r="N525" s="386"/>
      <c r="O525" s="386"/>
      <c r="P525" s="386"/>
      <c r="Q525" s="386"/>
      <c r="R525" s="386"/>
      <c r="S525" s="386"/>
      <c r="T525" s="386"/>
      <c r="U525" s="386"/>
      <c r="V525" s="386"/>
      <c r="W525" s="386"/>
      <c r="X525" s="386"/>
      <c r="Y525" s="386"/>
      <c r="Z525" s="386"/>
    </row>
    <row r="526" spans="1:26" ht="15.75" customHeight="1">
      <c r="A526" s="386"/>
      <c r="B526" s="386"/>
      <c r="C526" s="386"/>
      <c r="D526" s="386"/>
      <c r="E526" s="386"/>
      <c r="F526" s="386"/>
      <c r="G526" s="386"/>
      <c r="H526" s="386"/>
      <c r="I526" s="386"/>
      <c r="J526" s="386"/>
      <c r="K526" s="386"/>
      <c r="L526" s="386"/>
      <c r="M526" s="386"/>
      <c r="N526" s="386"/>
      <c r="O526" s="386"/>
      <c r="P526" s="386"/>
      <c r="Q526" s="386"/>
      <c r="R526" s="386"/>
      <c r="S526" s="386"/>
      <c r="T526" s="386"/>
      <c r="U526" s="386"/>
      <c r="V526" s="386"/>
      <c r="W526" s="386"/>
      <c r="X526" s="386"/>
      <c r="Y526" s="386"/>
      <c r="Z526" s="386"/>
    </row>
    <row r="527" spans="1:26" ht="15.75" customHeight="1">
      <c r="A527" s="386"/>
      <c r="B527" s="386"/>
      <c r="C527" s="386"/>
      <c r="D527" s="386"/>
      <c r="E527" s="386"/>
      <c r="F527" s="386"/>
      <c r="G527" s="386"/>
      <c r="H527" s="386"/>
      <c r="I527" s="386"/>
      <c r="J527" s="386"/>
      <c r="K527" s="386"/>
      <c r="L527" s="386"/>
      <c r="M527" s="386"/>
      <c r="N527" s="386"/>
      <c r="O527" s="386"/>
      <c r="P527" s="386"/>
      <c r="Q527" s="386"/>
      <c r="R527" s="386"/>
      <c r="S527" s="386"/>
      <c r="T527" s="386"/>
      <c r="U527" s="386"/>
      <c r="V527" s="386"/>
      <c r="W527" s="386"/>
      <c r="X527" s="386"/>
      <c r="Y527" s="386"/>
      <c r="Z527" s="386"/>
    </row>
    <row r="528" spans="1:26" ht="15.75" customHeight="1">
      <c r="A528" s="386"/>
      <c r="B528" s="386"/>
      <c r="C528" s="386"/>
      <c r="D528" s="386"/>
      <c r="E528" s="386"/>
      <c r="F528" s="386"/>
      <c r="G528" s="386"/>
      <c r="H528" s="386"/>
      <c r="I528" s="386"/>
      <c r="J528" s="386"/>
      <c r="K528" s="386"/>
      <c r="L528" s="386"/>
      <c r="M528" s="386"/>
      <c r="N528" s="386"/>
      <c r="O528" s="386"/>
      <c r="P528" s="386"/>
      <c r="Q528" s="386"/>
      <c r="R528" s="386"/>
      <c r="S528" s="386"/>
      <c r="T528" s="386"/>
      <c r="U528" s="386"/>
      <c r="V528" s="386"/>
      <c r="W528" s="386"/>
      <c r="X528" s="386"/>
      <c r="Y528" s="386"/>
      <c r="Z528" s="386"/>
    </row>
    <row r="529" spans="1:26" ht="15.75" customHeight="1">
      <c r="A529" s="386"/>
      <c r="B529" s="386"/>
      <c r="C529" s="386"/>
      <c r="D529" s="386"/>
      <c r="E529" s="386"/>
      <c r="F529" s="386"/>
      <c r="G529" s="386"/>
      <c r="H529" s="386"/>
      <c r="I529" s="386"/>
      <c r="J529" s="386"/>
      <c r="K529" s="386"/>
      <c r="L529" s="386"/>
      <c r="M529" s="386"/>
      <c r="N529" s="386"/>
      <c r="O529" s="386"/>
      <c r="P529" s="386"/>
      <c r="Q529" s="386"/>
      <c r="R529" s="386"/>
      <c r="S529" s="386"/>
      <c r="T529" s="386"/>
      <c r="U529" s="386"/>
      <c r="V529" s="386"/>
      <c r="W529" s="386"/>
      <c r="X529" s="386"/>
      <c r="Y529" s="386"/>
      <c r="Z529" s="386"/>
    </row>
    <row r="530" spans="1:26" ht="15.75" customHeight="1">
      <c r="A530" s="386"/>
      <c r="B530" s="386"/>
      <c r="C530" s="386"/>
      <c r="D530" s="386"/>
      <c r="E530" s="386"/>
      <c r="F530" s="386"/>
      <c r="G530" s="386"/>
      <c r="H530" s="386"/>
      <c r="I530" s="386"/>
      <c r="J530" s="386"/>
      <c r="K530" s="386"/>
      <c r="L530" s="386"/>
      <c r="M530" s="386"/>
      <c r="N530" s="386"/>
      <c r="O530" s="386"/>
      <c r="P530" s="386"/>
      <c r="Q530" s="386"/>
      <c r="R530" s="386"/>
      <c r="S530" s="386"/>
      <c r="T530" s="386"/>
      <c r="U530" s="386"/>
      <c r="V530" s="386"/>
      <c r="W530" s="386"/>
      <c r="X530" s="386"/>
      <c r="Y530" s="386"/>
      <c r="Z530" s="386"/>
    </row>
    <row r="531" spans="1:26" ht="15.75" customHeight="1">
      <c r="A531" s="386"/>
      <c r="B531" s="386"/>
      <c r="C531" s="386"/>
      <c r="D531" s="386"/>
      <c r="E531" s="386"/>
      <c r="F531" s="386"/>
      <c r="G531" s="386"/>
      <c r="H531" s="386"/>
      <c r="I531" s="386"/>
      <c r="J531" s="386"/>
      <c r="K531" s="386"/>
      <c r="L531" s="386"/>
      <c r="M531" s="386"/>
      <c r="N531" s="386"/>
      <c r="O531" s="386"/>
      <c r="P531" s="386"/>
      <c r="Q531" s="386"/>
      <c r="R531" s="386"/>
      <c r="S531" s="386"/>
      <c r="T531" s="386"/>
      <c r="U531" s="386"/>
      <c r="V531" s="386"/>
      <c r="W531" s="386"/>
      <c r="X531" s="386"/>
      <c r="Y531" s="386"/>
      <c r="Z531" s="386"/>
    </row>
    <row r="532" spans="1:26" ht="15.75" customHeight="1">
      <c r="A532" s="386"/>
      <c r="B532" s="386"/>
      <c r="C532" s="386"/>
      <c r="D532" s="386"/>
      <c r="E532" s="386"/>
      <c r="F532" s="386"/>
      <c r="G532" s="386"/>
      <c r="H532" s="386"/>
      <c r="I532" s="386"/>
      <c r="J532" s="386"/>
      <c r="K532" s="386"/>
      <c r="L532" s="386"/>
      <c r="M532" s="386"/>
      <c r="N532" s="386"/>
      <c r="O532" s="386"/>
      <c r="P532" s="386"/>
      <c r="Q532" s="386"/>
      <c r="R532" s="386"/>
      <c r="S532" s="386"/>
      <c r="T532" s="386"/>
      <c r="U532" s="386"/>
      <c r="V532" s="386"/>
      <c r="W532" s="386"/>
      <c r="X532" s="386"/>
      <c r="Y532" s="386"/>
      <c r="Z532" s="386"/>
    </row>
    <row r="533" spans="1:26" ht="15.75" customHeight="1">
      <c r="A533" s="386"/>
      <c r="B533" s="386"/>
      <c r="C533" s="386"/>
      <c r="D533" s="386"/>
      <c r="E533" s="386"/>
      <c r="F533" s="386"/>
      <c r="G533" s="386"/>
      <c r="H533" s="386"/>
      <c r="I533" s="386"/>
      <c r="J533" s="386"/>
      <c r="K533" s="386"/>
      <c r="L533" s="386"/>
      <c r="M533" s="386"/>
      <c r="N533" s="386"/>
      <c r="O533" s="386"/>
      <c r="P533" s="386"/>
      <c r="Q533" s="386"/>
      <c r="R533" s="386"/>
      <c r="S533" s="386"/>
      <c r="T533" s="386"/>
      <c r="U533" s="386"/>
      <c r="V533" s="386"/>
      <c r="W533" s="386"/>
      <c r="X533" s="386"/>
      <c r="Y533" s="386"/>
      <c r="Z533" s="386"/>
    </row>
    <row r="534" spans="1:26" ht="15.75" customHeight="1">
      <c r="A534" s="386"/>
      <c r="B534" s="386"/>
      <c r="C534" s="386"/>
      <c r="D534" s="386"/>
      <c r="E534" s="386"/>
      <c r="F534" s="386"/>
      <c r="G534" s="386"/>
      <c r="H534" s="386"/>
      <c r="I534" s="386"/>
      <c r="J534" s="386"/>
      <c r="K534" s="386"/>
      <c r="L534" s="386"/>
      <c r="M534" s="386"/>
      <c r="N534" s="386"/>
      <c r="O534" s="386"/>
      <c r="P534" s="386"/>
      <c r="Q534" s="386"/>
      <c r="R534" s="386"/>
      <c r="S534" s="386"/>
      <c r="T534" s="386"/>
      <c r="U534" s="386"/>
      <c r="V534" s="386"/>
      <c r="W534" s="386"/>
      <c r="X534" s="386"/>
      <c r="Y534" s="386"/>
      <c r="Z534" s="386"/>
    </row>
    <row r="535" spans="1:26" ht="15.75" customHeight="1">
      <c r="A535" s="386"/>
      <c r="B535" s="386"/>
      <c r="C535" s="386"/>
      <c r="D535" s="386"/>
      <c r="E535" s="386"/>
      <c r="F535" s="386"/>
      <c r="G535" s="386"/>
      <c r="H535" s="386"/>
      <c r="I535" s="386"/>
      <c r="J535" s="386"/>
      <c r="K535" s="386"/>
      <c r="L535" s="386"/>
      <c r="M535" s="386"/>
      <c r="N535" s="386"/>
      <c r="O535" s="386"/>
      <c r="P535" s="386"/>
      <c r="Q535" s="386"/>
      <c r="R535" s="386"/>
      <c r="S535" s="386"/>
      <c r="T535" s="386"/>
      <c r="U535" s="386"/>
      <c r="V535" s="386"/>
      <c r="W535" s="386"/>
      <c r="X535" s="386"/>
      <c r="Y535" s="386"/>
      <c r="Z535" s="386"/>
    </row>
    <row r="536" spans="1:26" ht="15.75" customHeight="1">
      <c r="A536" s="386"/>
      <c r="B536" s="386"/>
      <c r="C536" s="386"/>
      <c r="D536" s="386"/>
      <c r="E536" s="386"/>
      <c r="F536" s="386"/>
      <c r="G536" s="386"/>
      <c r="H536" s="386"/>
      <c r="I536" s="386"/>
      <c r="J536" s="386"/>
      <c r="K536" s="386"/>
      <c r="L536" s="386"/>
      <c r="M536" s="386"/>
      <c r="N536" s="386"/>
      <c r="O536" s="386"/>
      <c r="P536" s="386"/>
      <c r="Q536" s="386"/>
      <c r="R536" s="386"/>
      <c r="S536" s="386"/>
      <c r="T536" s="386"/>
      <c r="U536" s="386"/>
      <c r="V536" s="386"/>
      <c r="W536" s="386"/>
      <c r="X536" s="386"/>
      <c r="Y536" s="386"/>
      <c r="Z536" s="386"/>
    </row>
    <row r="537" spans="1:26" ht="15.75" customHeight="1">
      <c r="A537" s="386"/>
      <c r="B537" s="386"/>
      <c r="C537" s="386"/>
      <c r="D537" s="386"/>
      <c r="E537" s="386"/>
      <c r="F537" s="386"/>
      <c r="G537" s="386"/>
      <c r="H537" s="386"/>
      <c r="I537" s="386"/>
      <c r="J537" s="386"/>
      <c r="K537" s="386"/>
      <c r="L537" s="386"/>
      <c r="M537" s="386"/>
      <c r="N537" s="386"/>
      <c r="O537" s="386"/>
      <c r="P537" s="386"/>
      <c r="Q537" s="386"/>
      <c r="R537" s="386"/>
      <c r="S537" s="386"/>
      <c r="T537" s="386"/>
      <c r="U537" s="386"/>
      <c r="V537" s="386"/>
      <c r="W537" s="386"/>
      <c r="X537" s="386"/>
      <c r="Y537" s="386"/>
      <c r="Z537" s="386"/>
    </row>
    <row r="538" spans="1:26" ht="15.75" customHeight="1">
      <c r="A538" s="386"/>
      <c r="B538" s="386"/>
      <c r="C538" s="386"/>
      <c r="D538" s="386"/>
      <c r="E538" s="386"/>
      <c r="F538" s="386"/>
      <c r="G538" s="386"/>
      <c r="H538" s="386"/>
      <c r="I538" s="386"/>
      <c r="J538" s="386"/>
      <c r="K538" s="386"/>
      <c r="L538" s="386"/>
      <c r="M538" s="386"/>
      <c r="N538" s="386"/>
      <c r="O538" s="386"/>
      <c r="P538" s="386"/>
      <c r="Q538" s="386"/>
      <c r="R538" s="386"/>
      <c r="S538" s="386"/>
      <c r="T538" s="386"/>
      <c r="U538" s="386"/>
      <c r="V538" s="386"/>
      <c r="W538" s="386"/>
      <c r="X538" s="386"/>
      <c r="Y538" s="386"/>
      <c r="Z538" s="386"/>
    </row>
    <row r="539" spans="1:26" ht="15.75" customHeight="1">
      <c r="A539" s="386"/>
      <c r="B539" s="386"/>
      <c r="C539" s="386"/>
      <c r="D539" s="386"/>
      <c r="E539" s="386"/>
      <c r="F539" s="386"/>
      <c r="G539" s="386"/>
      <c r="H539" s="386"/>
      <c r="I539" s="386"/>
      <c r="J539" s="386"/>
      <c r="K539" s="386"/>
      <c r="L539" s="386"/>
      <c r="M539" s="386"/>
      <c r="N539" s="386"/>
      <c r="O539" s="386"/>
      <c r="P539" s="386"/>
      <c r="Q539" s="386"/>
      <c r="R539" s="386"/>
      <c r="S539" s="386"/>
      <c r="T539" s="386"/>
      <c r="U539" s="386"/>
      <c r="V539" s="386"/>
      <c r="W539" s="386"/>
      <c r="X539" s="386"/>
      <c r="Y539" s="386"/>
      <c r="Z539" s="386"/>
    </row>
    <row r="540" spans="1:26" ht="15.75" customHeight="1">
      <c r="A540" s="386"/>
      <c r="B540" s="386"/>
      <c r="C540" s="386"/>
      <c r="D540" s="386"/>
      <c r="E540" s="386"/>
      <c r="F540" s="386"/>
      <c r="G540" s="386"/>
      <c r="H540" s="386"/>
      <c r="I540" s="386"/>
      <c r="J540" s="386"/>
      <c r="K540" s="386"/>
      <c r="L540" s="386"/>
      <c r="M540" s="386"/>
      <c r="N540" s="386"/>
      <c r="O540" s="386"/>
      <c r="P540" s="386"/>
      <c r="Q540" s="386"/>
      <c r="R540" s="386"/>
      <c r="S540" s="386"/>
      <c r="T540" s="386"/>
      <c r="U540" s="386"/>
      <c r="V540" s="386"/>
      <c r="W540" s="386"/>
      <c r="X540" s="386"/>
      <c r="Y540" s="386"/>
      <c r="Z540" s="386"/>
    </row>
  </sheetData>
  <mergeCells count="1">
    <mergeCell ref="A44:E44"/>
  </mergeCells>
  <pageMargins left="0.27559055118110237" right="0.27559055118110237" top="0.39370078740157483" bottom="0.39370078740157483" header="0" footer="0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Hoja12"/>
  <dimension ref="A1:O204"/>
  <sheetViews>
    <sheetView showGridLines="0" topLeftCell="A107" zoomScaleNormal="100" workbookViewId="0">
      <selection activeCell="Q131" sqref="Q131"/>
    </sheetView>
  </sheetViews>
  <sheetFormatPr baseColWidth="10" defaultColWidth="11.5" defaultRowHeight="13"/>
  <cols>
    <col min="1" max="1" width="12.33203125" style="119" customWidth="1"/>
    <col min="2" max="2" width="5.5" style="119" customWidth="1"/>
    <col min="3" max="14" width="5.83203125" style="119" customWidth="1"/>
    <col min="15" max="16384" width="11.5" style="119"/>
  </cols>
  <sheetData>
    <row r="1" spans="1:15">
      <c r="A1" s="766" t="s">
        <v>559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  <c r="M1" s="767"/>
      <c r="N1" s="767"/>
    </row>
    <row r="2" spans="1:15">
      <c r="A2" s="768" t="s">
        <v>105</v>
      </c>
      <c r="B2" s="766"/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767"/>
      <c r="N2" s="767"/>
    </row>
    <row r="3" spans="1:15" ht="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  <c r="N3" s="19"/>
    </row>
    <row r="4" spans="1:15" ht="16" customHeight="1">
      <c r="A4" s="217" t="s">
        <v>79</v>
      </c>
      <c r="B4" s="217" t="s">
        <v>80</v>
      </c>
      <c r="C4" s="217" t="s">
        <v>81</v>
      </c>
      <c r="D4" s="217" t="s">
        <v>82</v>
      </c>
      <c r="E4" s="217" t="s">
        <v>83</v>
      </c>
      <c r="F4" s="217" t="s">
        <v>84</v>
      </c>
      <c r="G4" s="217" t="s">
        <v>85</v>
      </c>
      <c r="H4" s="217" t="s">
        <v>86</v>
      </c>
      <c r="I4" s="217" t="s">
        <v>87</v>
      </c>
      <c r="J4" s="218" t="s">
        <v>88</v>
      </c>
      <c r="K4" s="218" t="s">
        <v>89</v>
      </c>
      <c r="L4" s="217" t="s">
        <v>90</v>
      </c>
      <c r="M4" s="217" t="s">
        <v>91</v>
      </c>
      <c r="N4" s="217" t="s">
        <v>92</v>
      </c>
    </row>
    <row r="5" spans="1:15" ht="0.75" customHeight="1">
      <c r="A5" s="8"/>
      <c r="B5" s="8"/>
      <c r="C5" s="8"/>
      <c r="D5" s="8"/>
      <c r="E5" s="8"/>
      <c r="F5" s="8"/>
      <c r="G5" s="8"/>
      <c r="H5" s="8"/>
      <c r="I5" s="8"/>
      <c r="J5" s="219"/>
      <c r="K5" s="219"/>
      <c r="L5" s="8"/>
      <c r="M5" s="8"/>
      <c r="N5" s="8"/>
      <c r="O5" s="203"/>
    </row>
    <row r="6" spans="1:15" ht="11" customHeight="1">
      <c r="A6" s="20" t="s">
        <v>43</v>
      </c>
      <c r="B6" s="21">
        <v>2018</v>
      </c>
      <c r="C6" s="22">
        <v>35</v>
      </c>
      <c r="D6" s="22">
        <v>36.5</v>
      </c>
      <c r="E6" s="22">
        <v>37.5</v>
      </c>
      <c r="F6" s="22">
        <v>37.5</v>
      </c>
      <c r="G6" s="22">
        <v>37.5</v>
      </c>
      <c r="H6" s="22">
        <v>37.9</v>
      </c>
      <c r="I6" s="22">
        <v>38.5</v>
      </c>
      <c r="J6" s="22">
        <v>38.5</v>
      </c>
      <c r="K6" s="22">
        <v>38.5</v>
      </c>
      <c r="L6" s="22">
        <v>37.5</v>
      </c>
      <c r="M6" s="23">
        <v>37.5</v>
      </c>
      <c r="N6" s="22">
        <v>37.5</v>
      </c>
    </row>
    <row r="7" spans="1:15" ht="11" customHeight="1">
      <c r="A7" s="20"/>
      <c r="B7" s="21">
        <v>2019</v>
      </c>
      <c r="C7" s="22">
        <v>40</v>
      </c>
      <c r="D7" s="22">
        <v>40</v>
      </c>
      <c r="E7" s="22">
        <v>40</v>
      </c>
      <c r="F7" s="22">
        <v>40</v>
      </c>
      <c r="G7" s="22">
        <v>40</v>
      </c>
      <c r="H7" s="22">
        <v>40</v>
      </c>
      <c r="I7" s="22">
        <v>38.5</v>
      </c>
      <c r="J7" s="22">
        <v>38.5</v>
      </c>
      <c r="K7" s="22">
        <v>45</v>
      </c>
      <c r="L7" s="22">
        <v>40</v>
      </c>
      <c r="M7" s="23">
        <v>45</v>
      </c>
      <c r="N7" s="22">
        <v>45</v>
      </c>
    </row>
    <row r="8" spans="1:15" ht="11" customHeight="1">
      <c r="A8" s="20"/>
      <c r="B8" s="21">
        <v>2020</v>
      </c>
      <c r="C8" s="22">
        <v>45</v>
      </c>
      <c r="D8" s="22">
        <v>45</v>
      </c>
      <c r="E8" s="22">
        <v>45</v>
      </c>
      <c r="F8" s="22">
        <v>35</v>
      </c>
      <c r="G8" s="22">
        <v>45</v>
      </c>
      <c r="H8" s="22">
        <v>45</v>
      </c>
      <c r="I8" s="22">
        <v>46</v>
      </c>
      <c r="J8" s="22">
        <v>45</v>
      </c>
      <c r="K8" s="22">
        <v>45</v>
      </c>
      <c r="L8" s="22">
        <v>45</v>
      </c>
      <c r="M8" s="23">
        <v>45</v>
      </c>
      <c r="N8" s="22">
        <v>45</v>
      </c>
    </row>
    <row r="9" spans="1:15" ht="11" customHeight="1">
      <c r="A9" s="20"/>
      <c r="B9" s="21">
        <v>2021</v>
      </c>
      <c r="C9" s="22">
        <v>45</v>
      </c>
      <c r="D9" s="22">
        <v>45</v>
      </c>
      <c r="E9" s="22">
        <v>45</v>
      </c>
      <c r="F9" s="22">
        <v>45</v>
      </c>
      <c r="G9" s="22">
        <v>45</v>
      </c>
      <c r="H9" s="22">
        <v>45</v>
      </c>
      <c r="I9" s="22">
        <v>46</v>
      </c>
      <c r="J9" s="22">
        <v>45</v>
      </c>
      <c r="K9" s="22">
        <v>45</v>
      </c>
      <c r="L9" s="22">
        <v>45</v>
      </c>
      <c r="M9" s="23">
        <v>45</v>
      </c>
      <c r="N9" s="22">
        <v>45</v>
      </c>
    </row>
    <row r="10" spans="1:15" ht="11" customHeight="1">
      <c r="A10" s="20"/>
      <c r="B10" s="21">
        <v>2022</v>
      </c>
      <c r="C10" s="22">
        <v>45</v>
      </c>
      <c r="D10" s="22">
        <v>45</v>
      </c>
      <c r="E10" s="22">
        <v>45</v>
      </c>
      <c r="F10" s="22">
        <v>40</v>
      </c>
      <c r="G10" s="22">
        <v>45</v>
      </c>
      <c r="H10" s="22">
        <v>45</v>
      </c>
      <c r="I10" s="22">
        <v>40</v>
      </c>
      <c r="J10" s="22">
        <v>40</v>
      </c>
      <c r="K10" s="22">
        <v>40</v>
      </c>
      <c r="L10" s="22">
        <v>40</v>
      </c>
      <c r="M10" s="22">
        <v>40</v>
      </c>
      <c r="N10" s="22">
        <v>40</v>
      </c>
    </row>
    <row r="11" spans="1:15" ht="11" customHeight="1">
      <c r="A11" s="20"/>
      <c r="B11" s="21">
        <v>2023</v>
      </c>
      <c r="C11" s="22" t="s">
        <v>4</v>
      </c>
      <c r="D11" s="22" t="s">
        <v>4</v>
      </c>
      <c r="E11" s="22" t="s">
        <v>4</v>
      </c>
      <c r="F11" s="22">
        <v>50</v>
      </c>
      <c r="G11" s="22">
        <v>50</v>
      </c>
      <c r="H11" s="22">
        <v>50</v>
      </c>
      <c r="I11" s="22">
        <v>50</v>
      </c>
      <c r="J11" s="22">
        <v>50</v>
      </c>
      <c r="K11" s="22">
        <v>50</v>
      </c>
      <c r="L11" s="22">
        <v>50</v>
      </c>
      <c r="M11" s="22">
        <v>50</v>
      </c>
      <c r="N11" s="22">
        <v>50</v>
      </c>
    </row>
    <row r="12" spans="1:15" ht="11" customHeight="1">
      <c r="A12" s="20"/>
      <c r="B12" s="21">
        <v>2024</v>
      </c>
      <c r="C12" s="22">
        <v>50</v>
      </c>
      <c r="D12" s="22">
        <v>50</v>
      </c>
      <c r="E12" s="22">
        <v>56</v>
      </c>
      <c r="F12" s="22">
        <v>56</v>
      </c>
      <c r="G12" s="22">
        <v>55</v>
      </c>
      <c r="H12" s="22">
        <v>55</v>
      </c>
      <c r="I12" s="22">
        <v>55</v>
      </c>
      <c r="J12" s="22">
        <v>55</v>
      </c>
      <c r="K12" s="22">
        <v>55</v>
      </c>
      <c r="L12" s="22">
        <v>52.5</v>
      </c>
      <c r="M12" s="22">
        <v>51</v>
      </c>
      <c r="N12" s="22">
        <v>54</v>
      </c>
    </row>
    <row r="13" spans="1:15" ht="11" customHeight="1">
      <c r="A13" s="24"/>
      <c r="B13" s="25">
        <v>2025</v>
      </c>
      <c r="C13" s="26">
        <v>54</v>
      </c>
      <c r="D13" s="26">
        <v>54</v>
      </c>
      <c r="E13" s="26">
        <v>52</v>
      </c>
      <c r="F13" s="26" t="s">
        <v>4</v>
      </c>
      <c r="G13" s="26" t="s">
        <v>4</v>
      </c>
      <c r="H13" s="26">
        <v>49</v>
      </c>
      <c r="I13" s="26">
        <v>55</v>
      </c>
      <c r="J13" s="26">
        <v>54</v>
      </c>
      <c r="K13" s="26">
        <v>48</v>
      </c>
      <c r="L13" s="26">
        <v>49</v>
      </c>
      <c r="M13" s="26">
        <v>48</v>
      </c>
      <c r="N13" s="26"/>
    </row>
    <row r="14" spans="1:15" ht="11" customHeight="1">
      <c r="A14" s="27" t="s">
        <v>77</v>
      </c>
      <c r="B14" s="28">
        <v>2018</v>
      </c>
      <c r="C14" s="29">
        <v>39.4</v>
      </c>
      <c r="D14" s="29">
        <v>39.299999999999997</v>
      </c>
      <c r="E14" s="29">
        <v>39.299999999999997</v>
      </c>
      <c r="F14" s="29">
        <v>39.595238095238088</v>
      </c>
      <c r="G14" s="29">
        <v>38.5</v>
      </c>
      <c r="H14" s="29">
        <v>38.5</v>
      </c>
      <c r="I14" s="29">
        <v>40.200000000000003</v>
      </c>
      <c r="J14" s="29">
        <v>39.5</v>
      </c>
      <c r="K14" s="29">
        <v>39.5</v>
      </c>
      <c r="L14" s="29">
        <v>38.904761904761912</v>
      </c>
      <c r="M14" s="30">
        <v>38.904761904761912</v>
      </c>
      <c r="N14" s="29">
        <v>38.5</v>
      </c>
    </row>
    <row r="15" spans="1:15" ht="11" customHeight="1">
      <c r="A15" s="31"/>
      <c r="B15" s="21">
        <v>2019</v>
      </c>
      <c r="C15" s="22">
        <v>36.595238095238088</v>
      </c>
      <c r="D15" s="22">
        <v>39</v>
      </c>
      <c r="E15" s="22">
        <v>40.5</v>
      </c>
      <c r="F15" s="22">
        <v>41</v>
      </c>
      <c r="G15" s="22">
        <v>40.5</v>
      </c>
      <c r="H15" s="22">
        <v>40.5</v>
      </c>
      <c r="I15" s="22">
        <v>40.5</v>
      </c>
      <c r="J15" s="22">
        <v>41</v>
      </c>
      <c r="K15" s="22">
        <v>48</v>
      </c>
      <c r="L15" s="22">
        <v>44</v>
      </c>
      <c r="M15" s="23">
        <v>46.5</v>
      </c>
      <c r="N15" s="22">
        <v>45</v>
      </c>
    </row>
    <row r="16" spans="1:15" ht="11" customHeight="1">
      <c r="A16" s="31"/>
      <c r="B16" s="21">
        <v>2020</v>
      </c>
      <c r="C16" s="22">
        <v>51</v>
      </c>
      <c r="D16" s="22" t="s">
        <v>4</v>
      </c>
      <c r="E16" s="22" t="s">
        <v>4</v>
      </c>
      <c r="F16" s="22" t="s">
        <v>4</v>
      </c>
      <c r="G16" s="22" t="s">
        <v>4</v>
      </c>
      <c r="H16" s="22" t="s">
        <v>4</v>
      </c>
      <c r="I16" s="22" t="s">
        <v>4</v>
      </c>
      <c r="J16" s="22">
        <v>50</v>
      </c>
      <c r="K16" s="22">
        <v>50</v>
      </c>
      <c r="L16" s="22">
        <v>50</v>
      </c>
      <c r="M16" s="23">
        <v>50</v>
      </c>
      <c r="N16" s="22">
        <v>50</v>
      </c>
    </row>
    <row r="17" spans="1:14" ht="10.5" customHeight="1">
      <c r="A17" s="31"/>
      <c r="B17" s="21">
        <v>2021</v>
      </c>
      <c r="C17" s="22">
        <v>52.5</v>
      </c>
      <c r="D17" s="22">
        <v>45</v>
      </c>
      <c r="E17" s="22">
        <v>50</v>
      </c>
      <c r="F17" s="22">
        <v>50</v>
      </c>
      <c r="G17" s="22">
        <v>50</v>
      </c>
      <c r="H17" s="22">
        <v>55</v>
      </c>
      <c r="I17" s="22">
        <v>55</v>
      </c>
      <c r="J17" s="22">
        <v>55</v>
      </c>
      <c r="K17" s="22">
        <v>55</v>
      </c>
      <c r="L17" s="22">
        <v>55</v>
      </c>
      <c r="M17" s="23">
        <v>60</v>
      </c>
      <c r="N17" s="22">
        <v>60</v>
      </c>
    </row>
    <row r="18" spans="1:14" ht="10.5" customHeight="1">
      <c r="A18" s="31"/>
      <c r="B18" s="21">
        <v>2022</v>
      </c>
      <c r="C18" s="22">
        <v>60</v>
      </c>
      <c r="D18" s="22">
        <v>60</v>
      </c>
      <c r="E18" s="22">
        <v>60</v>
      </c>
      <c r="F18" s="22">
        <v>60</v>
      </c>
      <c r="G18" s="22">
        <v>60</v>
      </c>
      <c r="H18" s="22">
        <v>55</v>
      </c>
      <c r="I18" s="22">
        <v>55</v>
      </c>
      <c r="J18" s="22">
        <v>55</v>
      </c>
      <c r="K18" s="22">
        <v>55</v>
      </c>
      <c r="L18" s="22">
        <v>55</v>
      </c>
      <c r="M18" s="23">
        <v>55</v>
      </c>
      <c r="N18" s="22">
        <v>55</v>
      </c>
    </row>
    <row r="19" spans="1:14">
      <c r="A19" s="31"/>
      <c r="B19" s="21">
        <v>2023</v>
      </c>
      <c r="C19" s="22">
        <v>60</v>
      </c>
      <c r="D19" s="22">
        <v>62.5</v>
      </c>
      <c r="E19" s="22">
        <v>62.5</v>
      </c>
      <c r="F19" s="22">
        <v>62</v>
      </c>
      <c r="G19" s="22">
        <v>60</v>
      </c>
      <c r="H19" s="22">
        <v>60</v>
      </c>
      <c r="I19" s="22">
        <v>77</v>
      </c>
      <c r="J19" s="22">
        <v>73</v>
      </c>
      <c r="K19" s="22">
        <v>76</v>
      </c>
      <c r="L19" s="22">
        <v>70</v>
      </c>
      <c r="M19" s="22">
        <v>73</v>
      </c>
      <c r="N19" s="22">
        <v>77.5</v>
      </c>
    </row>
    <row r="20" spans="1:14" ht="11" customHeight="1">
      <c r="A20" s="31"/>
      <c r="B20" s="21">
        <v>2024</v>
      </c>
      <c r="C20" s="22">
        <v>68</v>
      </c>
      <c r="D20" s="22">
        <v>83</v>
      </c>
      <c r="E20" s="22">
        <v>83</v>
      </c>
      <c r="F20" s="22">
        <v>79</v>
      </c>
      <c r="G20" s="22">
        <v>79</v>
      </c>
      <c r="H20" s="22">
        <v>95</v>
      </c>
      <c r="I20" s="22">
        <v>80</v>
      </c>
      <c r="J20" s="22">
        <v>80</v>
      </c>
      <c r="K20" s="22">
        <v>83</v>
      </c>
      <c r="L20" s="22">
        <v>65.5</v>
      </c>
      <c r="M20" s="22">
        <v>70</v>
      </c>
      <c r="N20" s="22">
        <v>74</v>
      </c>
    </row>
    <row r="21" spans="1:14" ht="11" customHeight="1">
      <c r="A21" s="201"/>
      <c r="B21" s="25">
        <v>2025</v>
      </c>
      <c r="C21" s="26">
        <v>76</v>
      </c>
      <c r="D21" s="26">
        <v>77</v>
      </c>
      <c r="E21" s="26">
        <v>76</v>
      </c>
      <c r="F21" s="26">
        <v>80</v>
      </c>
      <c r="G21" s="26">
        <v>85</v>
      </c>
      <c r="H21" s="26">
        <v>86</v>
      </c>
      <c r="I21" s="26">
        <v>81</v>
      </c>
      <c r="J21" s="26">
        <v>80</v>
      </c>
      <c r="K21" s="26">
        <v>86</v>
      </c>
      <c r="L21" s="26">
        <v>50</v>
      </c>
      <c r="M21" s="26">
        <v>58</v>
      </c>
      <c r="N21" s="201"/>
    </row>
    <row r="22" spans="1:14" ht="11" customHeight="1">
      <c r="A22" s="516" t="s">
        <v>454</v>
      </c>
      <c r="B22" s="517">
        <v>2025</v>
      </c>
      <c r="C22" s="518" t="s">
        <v>4</v>
      </c>
      <c r="D22" s="518" t="s">
        <v>4</v>
      </c>
      <c r="E22" s="518" t="s">
        <v>4</v>
      </c>
      <c r="F22" s="518" t="s">
        <v>4</v>
      </c>
      <c r="G22" s="518" t="s">
        <v>4</v>
      </c>
      <c r="H22" s="518" t="s">
        <v>4</v>
      </c>
      <c r="I22" s="518" t="s">
        <v>4</v>
      </c>
      <c r="J22" s="518" t="s">
        <v>4</v>
      </c>
      <c r="K22" s="518">
        <v>51</v>
      </c>
      <c r="L22" s="518">
        <v>52</v>
      </c>
      <c r="M22" s="518">
        <v>51.4</v>
      </c>
      <c r="N22" s="518" t="s">
        <v>4</v>
      </c>
    </row>
    <row r="23" spans="1:14" ht="11" customHeight="1">
      <c r="A23" s="33" t="s">
        <v>93</v>
      </c>
      <c r="B23" s="21">
        <v>2024</v>
      </c>
      <c r="C23" s="22" t="s">
        <v>4</v>
      </c>
      <c r="D23" s="22" t="s">
        <v>4</v>
      </c>
      <c r="E23" s="22">
        <v>90</v>
      </c>
      <c r="F23" s="22">
        <v>90</v>
      </c>
      <c r="G23" s="22">
        <v>95</v>
      </c>
      <c r="H23" s="22">
        <v>95</v>
      </c>
      <c r="I23" s="22">
        <v>95</v>
      </c>
      <c r="J23" s="22">
        <v>100</v>
      </c>
      <c r="K23" s="22">
        <v>89.5</v>
      </c>
      <c r="L23" s="22">
        <v>87.5</v>
      </c>
      <c r="M23" s="22">
        <v>78.41</v>
      </c>
      <c r="N23" s="22">
        <v>78</v>
      </c>
    </row>
    <row r="24" spans="1:14" ht="11" customHeight="1">
      <c r="B24" s="25">
        <v>2025</v>
      </c>
      <c r="C24" s="22">
        <v>87</v>
      </c>
      <c r="D24" s="22">
        <v>83</v>
      </c>
      <c r="E24" s="22">
        <v>87</v>
      </c>
      <c r="F24" s="22">
        <v>92</v>
      </c>
      <c r="G24" s="22">
        <v>85</v>
      </c>
      <c r="H24" s="22">
        <v>82</v>
      </c>
      <c r="I24" s="22">
        <v>82</v>
      </c>
      <c r="J24" s="22">
        <v>92</v>
      </c>
      <c r="K24" s="22">
        <v>90</v>
      </c>
      <c r="L24" s="22">
        <v>96</v>
      </c>
      <c r="M24" s="22">
        <v>99.8</v>
      </c>
    </row>
    <row r="25" spans="1:14" ht="11" customHeight="1">
      <c r="A25" s="27" t="s">
        <v>94</v>
      </c>
      <c r="B25" s="21">
        <v>2018</v>
      </c>
      <c r="C25" s="29">
        <v>43</v>
      </c>
      <c r="D25" s="29">
        <v>42</v>
      </c>
      <c r="E25" s="29">
        <v>42.5</v>
      </c>
      <c r="F25" s="29">
        <v>40.5</v>
      </c>
      <c r="G25" s="29">
        <v>42</v>
      </c>
      <c r="H25" s="29">
        <v>42</v>
      </c>
      <c r="I25" s="29">
        <v>42</v>
      </c>
      <c r="J25" s="29">
        <v>43</v>
      </c>
      <c r="K25" s="29">
        <v>42.5</v>
      </c>
      <c r="L25" s="29">
        <v>44</v>
      </c>
      <c r="M25" s="30">
        <v>44</v>
      </c>
      <c r="N25" s="29">
        <v>44</v>
      </c>
    </row>
    <row r="26" spans="1:14" ht="11" customHeight="1">
      <c r="A26" s="31"/>
      <c r="B26" s="21">
        <v>2019</v>
      </c>
      <c r="C26" s="22">
        <v>41.5</v>
      </c>
      <c r="D26" s="22">
        <v>43</v>
      </c>
      <c r="E26" s="22">
        <v>42.5</v>
      </c>
      <c r="F26" s="22">
        <v>43.5</v>
      </c>
      <c r="G26" s="22">
        <v>44</v>
      </c>
      <c r="H26" s="22">
        <v>43.5</v>
      </c>
      <c r="I26" s="22">
        <v>42.5</v>
      </c>
      <c r="J26" s="22">
        <v>44.5</v>
      </c>
      <c r="K26" s="22">
        <v>45</v>
      </c>
      <c r="L26" s="22">
        <v>47.5</v>
      </c>
      <c r="M26" s="23">
        <v>47.5</v>
      </c>
      <c r="N26" s="22">
        <v>45</v>
      </c>
    </row>
    <row r="27" spans="1:14" ht="11" customHeight="1">
      <c r="A27" s="31"/>
      <c r="B27" s="21">
        <v>2020</v>
      </c>
      <c r="C27" s="22">
        <v>40</v>
      </c>
      <c r="D27" s="22">
        <v>40</v>
      </c>
      <c r="E27" s="22">
        <v>40</v>
      </c>
      <c r="F27" s="22">
        <v>40</v>
      </c>
      <c r="G27" s="22">
        <v>40</v>
      </c>
      <c r="H27" s="22">
        <v>45</v>
      </c>
      <c r="I27" s="22">
        <v>40</v>
      </c>
      <c r="J27" s="22">
        <v>40</v>
      </c>
      <c r="K27" s="22">
        <v>40</v>
      </c>
      <c r="L27" s="22">
        <v>40</v>
      </c>
      <c r="M27" s="23">
        <v>45</v>
      </c>
      <c r="N27" s="22">
        <v>45</v>
      </c>
    </row>
    <row r="28" spans="1:14" ht="11" customHeight="1">
      <c r="A28" s="31"/>
      <c r="B28" s="21">
        <v>2021</v>
      </c>
      <c r="C28" s="22">
        <v>45</v>
      </c>
      <c r="D28" s="22">
        <v>52.5</v>
      </c>
      <c r="E28" s="22">
        <v>45</v>
      </c>
      <c r="F28" s="22">
        <v>52.5</v>
      </c>
      <c r="G28" s="22">
        <v>47.5</v>
      </c>
      <c r="H28" s="22">
        <v>55</v>
      </c>
      <c r="I28" s="22">
        <v>47.5</v>
      </c>
      <c r="J28" s="22">
        <v>50</v>
      </c>
      <c r="K28" s="22">
        <v>47.5</v>
      </c>
      <c r="L28" s="22">
        <v>52.5</v>
      </c>
      <c r="M28" s="23">
        <v>50</v>
      </c>
      <c r="N28" s="22">
        <v>47.5</v>
      </c>
    </row>
    <row r="29" spans="1:14" ht="11" customHeight="1">
      <c r="A29" s="31"/>
      <c r="B29" s="21">
        <v>2022</v>
      </c>
      <c r="C29" s="22">
        <v>50</v>
      </c>
      <c r="D29" s="22">
        <v>50</v>
      </c>
      <c r="E29" s="22">
        <v>50</v>
      </c>
      <c r="F29" s="22">
        <v>50</v>
      </c>
      <c r="G29" s="22">
        <v>50</v>
      </c>
      <c r="H29" s="22">
        <v>50</v>
      </c>
      <c r="I29" s="22">
        <v>50</v>
      </c>
      <c r="J29" s="22">
        <v>50</v>
      </c>
      <c r="K29" s="22">
        <v>50</v>
      </c>
      <c r="L29" s="22">
        <v>55</v>
      </c>
      <c r="M29" s="23">
        <v>48</v>
      </c>
      <c r="N29" s="22">
        <v>55</v>
      </c>
    </row>
    <row r="30" spans="1:14" ht="11" customHeight="1">
      <c r="A30" s="31"/>
      <c r="B30" s="21">
        <v>2023</v>
      </c>
      <c r="C30" s="22">
        <v>55</v>
      </c>
      <c r="D30" s="22">
        <v>55</v>
      </c>
      <c r="E30" s="22">
        <v>50</v>
      </c>
      <c r="F30" s="22">
        <v>52.5</v>
      </c>
      <c r="G30" s="22">
        <v>55</v>
      </c>
      <c r="H30" s="22">
        <v>60</v>
      </c>
      <c r="I30" s="22">
        <v>55</v>
      </c>
      <c r="J30" s="22">
        <v>60</v>
      </c>
      <c r="K30" s="22">
        <v>60</v>
      </c>
      <c r="L30" s="22">
        <v>70</v>
      </c>
      <c r="M30" s="22">
        <v>67.5</v>
      </c>
      <c r="N30" s="22">
        <v>67.5</v>
      </c>
    </row>
    <row r="31" spans="1:14" ht="11" customHeight="1">
      <c r="A31" s="31"/>
      <c r="B31" s="21">
        <v>2024</v>
      </c>
      <c r="C31" s="22">
        <v>70</v>
      </c>
      <c r="D31" s="22">
        <v>68</v>
      </c>
      <c r="E31" s="22">
        <v>63</v>
      </c>
      <c r="F31" s="22">
        <v>63</v>
      </c>
      <c r="G31" s="22">
        <v>63</v>
      </c>
      <c r="H31" s="22">
        <v>65</v>
      </c>
      <c r="I31" s="22">
        <v>60</v>
      </c>
      <c r="J31" s="22">
        <v>63</v>
      </c>
      <c r="K31" s="22">
        <v>57</v>
      </c>
      <c r="L31" s="22">
        <v>51</v>
      </c>
      <c r="M31" s="22">
        <v>51</v>
      </c>
      <c r="N31" s="22">
        <v>50</v>
      </c>
    </row>
    <row r="32" spans="1:14" ht="11" customHeight="1">
      <c r="A32" s="32"/>
      <c r="B32" s="25">
        <v>2025</v>
      </c>
      <c r="C32" s="22">
        <v>51</v>
      </c>
      <c r="D32" s="22">
        <v>52</v>
      </c>
      <c r="E32" s="22">
        <v>54</v>
      </c>
      <c r="F32" s="22">
        <v>54</v>
      </c>
      <c r="G32" s="22">
        <v>54</v>
      </c>
      <c r="H32" s="22">
        <v>51</v>
      </c>
      <c r="I32" s="22">
        <v>52</v>
      </c>
      <c r="J32" s="22">
        <v>54</v>
      </c>
      <c r="K32" s="22">
        <v>54</v>
      </c>
      <c r="L32" s="26" t="s">
        <v>4</v>
      </c>
      <c r="M32" s="22">
        <v>56</v>
      </c>
    </row>
    <row r="33" spans="1:15" ht="11" customHeight="1">
      <c r="A33" s="27" t="s">
        <v>95</v>
      </c>
      <c r="B33" s="28">
        <v>2018</v>
      </c>
      <c r="C33" s="29">
        <v>32</v>
      </c>
      <c r="D33" s="29">
        <v>32</v>
      </c>
      <c r="E33" s="29">
        <v>31.5</v>
      </c>
      <c r="F33" s="29">
        <v>32</v>
      </c>
      <c r="G33" s="29">
        <v>32</v>
      </c>
      <c r="H33" s="29">
        <v>32</v>
      </c>
      <c r="I33" s="29">
        <v>32</v>
      </c>
      <c r="J33" s="29">
        <v>32</v>
      </c>
      <c r="K33" s="29">
        <v>32.5</v>
      </c>
      <c r="L33" s="29">
        <v>32.5</v>
      </c>
      <c r="M33" s="30">
        <v>32.5</v>
      </c>
      <c r="N33" s="29">
        <v>32.5</v>
      </c>
    </row>
    <row r="34" spans="1:15" ht="11" customHeight="1">
      <c r="A34" s="31"/>
      <c r="B34" s="21">
        <v>2019</v>
      </c>
      <c r="C34" s="22">
        <v>31.5</v>
      </c>
      <c r="D34" s="22">
        <v>30.5</v>
      </c>
      <c r="E34" s="22">
        <v>30.5</v>
      </c>
      <c r="F34" s="22">
        <v>31</v>
      </c>
      <c r="G34" s="22">
        <v>34</v>
      </c>
      <c r="H34" s="22">
        <v>32</v>
      </c>
      <c r="I34" s="22">
        <v>32</v>
      </c>
      <c r="J34" s="22">
        <v>33</v>
      </c>
      <c r="K34" s="22">
        <v>33.5</v>
      </c>
      <c r="L34" s="22">
        <v>32.5</v>
      </c>
      <c r="M34" s="23">
        <v>33</v>
      </c>
      <c r="N34" s="22">
        <v>32.5</v>
      </c>
    </row>
    <row r="35" spans="1:15" ht="11" customHeight="1">
      <c r="A35" s="31"/>
      <c r="B35" s="21">
        <v>2020</v>
      </c>
      <c r="C35" s="22">
        <v>32.5</v>
      </c>
      <c r="D35" s="22" t="s">
        <v>4</v>
      </c>
      <c r="E35" s="22" t="s">
        <v>4</v>
      </c>
      <c r="F35" s="22" t="s">
        <v>4</v>
      </c>
      <c r="G35" s="22" t="s">
        <v>4</v>
      </c>
      <c r="H35" s="22">
        <v>37.5</v>
      </c>
      <c r="I35" s="22">
        <v>37.5</v>
      </c>
      <c r="J35" s="22">
        <v>32.5</v>
      </c>
      <c r="K35" s="22">
        <v>37.5</v>
      </c>
      <c r="L35" s="22">
        <v>37.5</v>
      </c>
      <c r="M35" s="23">
        <v>40</v>
      </c>
      <c r="N35" s="22">
        <v>37.5</v>
      </c>
    </row>
    <row r="36" spans="1:15" ht="11" customHeight="1">
      <c r="A36" s="31"/>
      <c r="B36" s="21">
        <v>2021</v>
      </c>
      <c r="C36" s="22">
        <v>37.5</v>
      </c>
      <c r="D36" s="22">
        <v>37.5</v>
      </c>
      <c r="E36" s="22">
        <v>37.5</v>
      </c>
      <c r="F36" s="22">
        <v>40</v>
      </c>
      <c r="G36" s="22">
        <v>37.5</v>
      </c>
      <c r="H36" s="22">
        <v>37.5</v>
      </c>
      <c r="I36" s="22">
        <v>37.5</v>
      </c>
      <c r="J36" s="22">
        <v>37.5</v>
      </c>
      <c r="K36" s="22">
        <v>37.5</v>
      </c>
      <c r="L36" s="22">
        <v>37.5</v>
      </c>
      <c r="M36" s="23">
        <v>37.5</v>
      </c>
      <c r="N36" s="22">
        <v>37.5</v>
      </c>
    </row>
    <row r="37" spans="1:15" ht="11" customHeight="1">
      <c r="A37" s="31"/>
      <c r="B37" s="21">
        <v>2022</v>
      </c>
      <c r="C37" s="22">
        <v>37.5</v>
      </c>
      <c r="D37" s="22">
        <v>45</v>
      </c>
      <c r="E37" s="22">
        <v>45</v>
      </c>
      <c r="F37" s="22">
        <v>45</v>
      </c>
      <c r="G37" s="22">
        <v>45</v>
      </c>
      <c r="H37" s="22">
        <v>45</v>
      </c>
      <c r="I37" s="22">
        <v>47.5</v>
      </c>
      <c r="J37" s="22">
        <v>47.5</v>
      </c>
      <c r="K37" s="22">
        <v>50</v>
      </c>
      <c r="L37" s="22">
        <v>47.5</v>
      </c>
      <c r="M37" s="23">
        <v>47.5</v>
      </c>
      <c r="N37" s="22">
        <v>47.5</v>
      </c>
    </row>
    <row r="38" spans="1:15" ht="11" customHeight="1">
      <c r="A38" s="31"/>
      <c r="B38" s="21">
        <v>2023</v>
      </c>
      <c r="C38" s="22">
        <v>47.5</v>
      </c>
      <c r="D38" s="22">
        <v>48</v>
      </c>
      <c r="E38" s="22">
        <v>48</v>
      </c>
      <c r="F38" s="22">
        <v>48</v>
      </c>
      <c r="G38" s="22">
        <v>48</v>
      </c>
      <c r="H38" s="22">
        <v>47</v>
      </c>
      <c r="I38" s="22">
        <v>50</v>
      </c>
      <c r="J38" s="22">
        <v>52</v>
      </c>
      <c r="K38" s="22">
        <v>50</v>
      </c>
      <c r="L38" s="22">
        <v>50</v>
      </c>
      <c r="M38" s="22">
        <v>50</v>
      </c>
      <c r="N38" s="22">
        <v>50</v>
      </c>
    </row>
    <row r="39" spans="1:15" ht="11" customHeight="1">
      <c r="A39" s="31"/>
      <c r="B39" s="21">
        <v>2024</v>
      </c>
      <c r="C39" s="22">
        <v>45</v>
      </c>
      <c r="D39" s="22">
        <v>45</v>
      </c>
      <c r="E39" s="22">
        <v>48</v>
      </c>
      <c r="F39" s="22">
        <v>55</v>
      </c>
      <c r="G39" s="22">
        <v>70</v>
      </c>
      <c r="H39" s="22">
        <v>90</v>
      </c>
      <c r="I39" s="22">
        <v>60</v>
      </c>
      <c r="J39" s="22">
        <v>50</v>
      </c>
      <c r="K39" s="22">
        <v>49</v>
      </c>
      <c r="L39" s="22">
        <v>44</v>
      </c>
      <c r="M39" s="22">
        <v>44</v>
      </c>
      <c r="N39" s="22">
        <v>42</v>
      </c>
    </row>
    <row r="40" spans="1:15" ht="11" customHeight="1">
      <c r="A40" s="32"/>
      <c r="B40" s="25">
        <v>2025</v>
      </c>
      <c r="C40" s="22">
        <v>45</v>
      </c>
      <c r="D40" s="22">
        <v>44</v>
      </c>
      <c r="E40" s="22">
        <v>46</v>
      </c>
      <c r="F40" s="22">
        <v>44</v>
      </c>
      <c r="G40" s="22">
        <v>40</v>
      </c>
      <c r="H40" s="22">
        <v>43</v>
      </c>
      <c r="I40" s="22">
        <v>44</v>
      </c>
      <c r="J40" s="22">
        <v>46</v>
      </c>
      <c r="K40" s="22">
        <v>45</v>
      </c>
      <c r="L40" s="22">
        <v>51</v>
      </c>
      <c r="M40" s="22">
        <v>54</v>
      </c>
    </row>
    <row r="41" spans="1:15" ht="11" customHeight="1">
      <c r="A41" s="34" t="s">
        <v>96</v>
      </c>
      <c r="B41" s="28">
        <v>2018</v>
      </c>
      <c r="C41" s="29">
        <v>37</v>
      </c>
      <c r="D41" s="29">
        <v>34.5</v>
      </c>
      <c r="E41" s="29">
        <v>36</v>
      </c>
      <c r="F41" s="29">
        <v>35</v>
      </c>
      <c r="G41" s="29">
        <v>35</v>
      </c>
      <c r="H41" s="29">
        <v>35</v>
      </c>
      <c r="I41" s="29">
        <v>35</v>
      </c>
      <c r="J41" s="29">
        <v>35</v>
      </c>
      <c r="K41" s="29">
        <v>35.5</v>
      </c>
      <c r="L41" s="29">
        <v>35</v>
      </c>
      <c r="M41" s="30">
        <v>35</v>
      </c>
      <c r="N41" s="29">
        <v>36</v>
      </c>
    </row>
    <row r="42" spans="1:15" ht="11" customHeight="1">
      <c r="A42" s="20"/>
      <c r="B42" s="21">
        <v>2019</v>
      </c>
      <c r="C42" s="22">
        <v>32.5</v>
      </c>
      <c r="D42" s="22">
        <v>34</v>
      </c>
      <c r="E42" s="22">
        <v>30</v>
      </c>
      <c r="F42" s="22">
        <v>38</v>
      </c>
      <c r="G42" s="22">
        <v>39.700000000000003</v>
      </c>
      <c r="H42" s="22">
        <v>40</v>
      </c>
      <c r="I42" s="22">
        <v>37</v>
      </c>
      <c r="J42" s="22">
        <v>40</v>
      </c>
      <c r="K42" s="22">
        <v>50</v>
      </c>
      <c r="L42" s="22">
        <v>50</v>
      </c>
      <c r="M42" s="23">
        <v>55</v>
      </c>
      <c r="N42" s="22">
        <v>55</v>
      </c>
    </row>
    <row r="43" spans="1:15" ht="11" customHeight="1">
      <c r="A43" s="20"/>
      <c r="B43" s="21">
        <v>2020</v>
      </c>
      <c r="C43" s="22">
        <v>55</v>
      </c>
      <c r="D43" s="22" t="s">
        <v>4</v>
      </c>
      <c r="E43" s="22" t="s">
        <v>4</v>
      </c>
      <c r="F43" s="22" t="s">
        <v>4</v>
      </c>
      <c r="G43" s="22" t="s">
        <v>4</v>
      </c>
      <c r="H43" s="22" t="s">
        <v>4</v>
      </c>
      <c r="I43" s="22" t="s">
        <v>4</v>
      </c>
      <c r="J43" s="22" t="s">
        <v>4</v>
      </c>
      <c r="K43" s="22" t="s">
        <v>4</v>
      </c>
      <c r="L43" s="22" t="s">
        <v>4</v>
      </c>
      <c r="M43" s="23" t="s">
        <v>4</v>
      </c>
      <c r="N43" s="22" t="s">
        <v>4</v>
      </c>
    </row>
    <row r="44" spans="1:15" ht="11" customHeight="1">
      <c r="A44" s="31"/>
      <c r="B44" s="21">
        <v>2021</v>
      </c>
      <c r="C44" s="22" t="s">
        <v>4</v>
      </c>
      <c r="D44" s="22" t="s">
        <v>4</v>
      </c>
      <c r="E44" s="22" t="s">
        <v>4</v>
      </c>
      <c r="F44" s="22" t="s">
        <v>4</v>
      </c>
      <c r="G44" s="22" t="s">
        <v>4</v>
      </c>
      <c r="H44" s="22" t="s">
        <v>4</v>
      </c>
      <c r="I44" s="22">
        <v>57.5</v>
      </c>
      <c r="J44" s="22">
        <v>57.5</v>
      </c>
      <c r="K44" s="22" t="s">
        <v>4</v>
      </c>
      <c r="L44" s="22" t="s">
        <v>4</v>
      </c>
      <c r="M44" s="23">
        <v>62.5</v>
      </c>
      <c r="N44" s="22" t="s">
        <v>4</v>
      </c>
    </row>
    <row r="45" spans="1:15" ht="11" customHeight="1">
      <c r="A45" s="31"/>
      <c r="B45" s="21">
        <v>2022</v>
      </c>
      <c r="C45" s="22">
        <v>62.5</v>
      </c>
      <c r="D45" s="22">
        <v>57.5</v>
      </c>
      <c r="E45" s="22">
        <v>57.5</v>
      </c>
      <c r="F45" s="22">
        <v>57.5</v>
      </c>
      <c r="G45" s="22">
        <v>62.5</v>
      </c>
      <c r="H45" s="22">
        <v>62.5</v>
      </c>
      <c r="I45" s="22">
        <v>57.5</v>
      </c>
      <c r="J45" s="22">
        <v>57.5</v>
      </c>
      <c r="K45" s="22">
        <v>57.5</v>
      </c>
      <c r="L45" s="22">
        <v>57.5</v>
      </c>
      <c r="M45" s="23" t="s">
        <v>4</v>
      </c>
      <c r="N45" s="22">
        <v>57.5</v>
      </c>
    </row>
    <row r="46" spans="1:15" ht="11" customHeight="1">
      <c r="A46" s="31"/>
      <c r="B46" s="21">
        <v>2023</v>
      </c>
      <c r="C46" s="22">
        <v>57.5</v>
      </c>
      <c r="D46" s="22">
        <v>57.5</v>
      </c>
      <c r="E46" s="22">
        <v>67.5</v>
      </c>
      <c r="F46" s="22">
        <v>67.5</v>
      </c>
      <c r="G46" s="22" t="s">
        <v>4</v>
      </c>
      <c r="H46" s="22" t="s">
        <v>4</v>
      </c>
      <c r="I46" s="22" t="s">
        <v>4</v>
      </c>
      <c r="J46" s="22" t="s">
        <v>4</v>
      </c>
      <c r="K46" s="22" t="s">
        <v>4</v>
      </c>
      <c r="L46" s="22">
        <v>57.5</v>
      </c>
      <c r="M46" s="22">
        <v>63</v>
      </c>
      <c r="N46" s="22">
        <v>64</v>
      </c>
    </row>
    <row r="47" spans="1:15" ht="11" customHeight="1">
      <c r="A47" s="31"/>
      <c r="B47" s="21">
        <v>2024</v>
      </c>
      <c r="C47" s="22">
        <v>57.5</v>
      </c>
      <c r="D47" s="22">
        <v>54</v>
      </c>
      <c r="E47" s="22">
        <v>50</v>
      </c>
      <c r="F47" s="22">
        <v>53</v>
      </c>
      <c r="G47" s="22">
        <v>60</v>
      </c>
      <c r="H47" s="22">
        <v>60</v>
      </c>
      <c r="I47" s="22">
        <v>63</v>
      </c>
      <c r="J47" s="22">
        <v>63</v>
      </c>
      <c r="K47" s="22">
        <v>55</v>
      </c>
      <c r="L47" s="22" t="s">
        <v>4</v>
      </c>
      <c r="M47" s="22" t="s">
        <v>4</v>
      </c>
      <c r="N47" s="22">
        <v>56</v>
      </c>
      <c r="O47" s="202"/>
    </row>
    <row r="48" spans="1:15" ht="11" customHeight="1">
      <c r="A48" s="32"/>
      <c r="B48" s="25">
        <v>2025</v>
      </c>
      <c r="C48" s="26" t="s">
        <v>4</v>
      </c>
      <c r="D48" s="26" t="s">
        <v>4</v>
      </c>
      <c r="E48" s="26" t="s">
        <v>4</v>
      </c>
      <c r="F48" s="26" t="s">
        <v>4</v>
      </c>
      <c r="G48" s="26" t="s">
        <v>4</v>
      </c>
      <c r="H48" s="26" t="s">
        <v>4</v>
      </c>
      <c r="I48" s="26" t="s">
        <v>4</v>
      </c>
      <c r="J48" s="26" t="s">
        <v>4</v>
      </c>
      <c r="K48" s="26" t="s">
        <v>4</v>
      </c>
      <c r="L48" s="26" t="s">
        <v>4</v>
      </c>
      <c r="M48" s="26" t="s">
        <v>4</v>
      </c>
    </row>
    <row r="49" spans="1:14" ht="11" customHeight="1">
      <c r="A49" s="34" t="s">
        <v>15</v>
      </c>
      <c r="B49" s="28">
        <v>2018</v>
      </c>
      <c r="C49" s="29">
        <v>36.5</v>
      </c>
      <c r="D49" s="29">
        <v>36.5</v>
      </c>
      <c r="E49" s="29">
        <v>36.5</v>
      </c>
      <c r="F49" s="29">
        <v>36.799999999999997</v>
      </c>
      <c r="G49" s="29">
        <v>38</v>
      </c>
      <c r="H49" s="29">
        <v>38</v>
      </c>
      <c r="I49" s="29">
        <v>38</v>
      </c>
      <c r="J49" s="29">
        <v>34</v>
      </c>
      <c r="K49" s="29">
        <v>34</v>
      </c>
      <c r="L49" s="29">
        <v>34</v>
      </c>
      <c r="M49" s="30">
        <v>34</v>
      </c>
      <c r="N49" s="29">
        <v>36</v>
      </c>
    </row>
    <row r="50" spans="1:14" ht="11" customHeight="1">
      <c r="A50" s="20"/>
      <c r="B50" s="21">
        <v>2019</v>
      </c>
      <c r="C50" s="22">
        <v>38</v>
      </c>
      <c r="D50" s="22">
        <v>38</v>
      </c>
      <c r="E50" s="22">
        <v>38</v>
      </c>
      <c r="F50" s="22">
        <v>38</v>
      </c>
      <c r="G50" s="22">
        <v>40</v>
      </c>
      <c r="H50" s="22">
        <v>40</v>
      </c>
      <c r="I50" s="22">
        <v>40</v>
      </c>
      <c r="J50" s="22">
        <v>40</v>
      </c>
      <c r="K50" s="22">
        <v>40</v>
      </c>
      <c r="L50" s="22">
        <v>40</v>
      </c>
      <c r="M50" s="23">
        <v>40</v>
      </c>
      <c r="N50" s="22">
        <v>40</v>
      </c>
    </row>
    <row r="51" spans="1:14" ht="11" customHeight="1">
      <c r="A51" s="20"/>
      <c r="B51" s="21">
        <v>2020</v>
      </c>
      <c r="C51" s="22">
        <v>40</v>
      </c>
      <c r="D51" s="22" t="s">
        <v>4</v>
      </c>
      <c r="E51" s="22" t="s">
        <v>4</v>
      </c>
      <c r="F51" s="22" t="s">
        <v>4</v>
      </c>
      <c r="G51" s="22">
        <v>40</v>
      </c>
      <c r="H51" s="22">
        <v>40</v>
      </c>
      <c r="I51" s="22">
        <v>40</v>
      </c>
      <c r="J51" s="22">
        <v>40</v>
      </c>
      <c r="K51" s="22" t="s">
        <v>4</v>
      </c>
      <c r="L51" s="22">
        <v>40</v>
      </c>
      <c r="M51" s="23">
        <v>40</v>
      </c>
      <c r="N51" s="22">
        <v>40</v>
      </c>
    </row>
    <row r="52" spans="1:14" ht="11" customHeight="1">
      <c r="A52" s="20"/>
      <c r="B52" s="21">
        <v>2021</v>
      </c>
      <c r="C52" s="22">
        <v>40</v>
      </c>
      <c r="D52" s="22">
        <v>40</v>
      </c>
      <c r="E52" s="22">
        <v>40</v>
      </c>
      <c r="F52" s="22">
        <v>40</v>
      </c>
      <c r="G52" s="22">
        <v>40</v>
      </c>
      <c r="H52" s="22">
        <v>40</v>
      </c>
      <c r="I52" s="22">
        <v>40</v>
      </c>
      <c r="J52" s="22">
        <v>40</v>
      </c>
      <c r="K52" s="22">
        <v>40</v>
      </c>
      <c r="L52" s="22">
        <v>40</v>
      </c>
      <c r="M52" s="23">
        <v>40</v>
      </c>
      <c r="N52" s="22">
        <v>42.5</v>
      </c>
    </row>
    <row r="53" spans="1:14" ht="11" customHeight="1">
      <c r="A53" s="20"/>
      <c r="B53" s="21">
        <v>2022</v>
      </c>
      <c r="C53" s="22">
        <v>42.5</v>
      </c>
      <c r="D53" s="22">
        <v>42.5</v>
      </c>
      <c r="E53" s="22">
        <v>42.5</v>
      </c>
      <c r="F53" s="22">
        <v>43</v>
      </c>
      <c r="G53" s="22">
        <v>42.5</v>
      </c>
      <c r="H53" s="22">
        <v>43</v>
      </c>
      <c r="I53" s="22">
        <v>47.5</v>
      </c>
      <c r="J53" s="22">
        <v>47.5</v>
      </c>
      <c r="K53" s="22">
        <v>47.5</v>
      </c>
      <c r="L53" s="22">
        <v>47.5</v>
      </c>
      <c r="M53" s="23">
        <v>47.5</v>
      </c>
      <c r="N53" s="22">
        <v>47.5</v>
      </c>
    </row>
    <row r="54" spans="1:14" ht="11" customHeight="1">
      <c r="A54" s="20"/>
      <c r="B54" s="21">
        <v>2023</v>
      </c>
      <c r="C54" s="22">
        <v>47.5</v>
      </c>
      <c r="D54" s="22">
        <v>47.5</v>
      </c>
      <c r="E54" s="22">
        <v>47.5</v>
      </c>
      <c r="F54" s="22">
        <v>47.5</v>
      </c>
      <c r="G54" s="22">
        <v>48</v>
      </c>
      <c r="H54" s="22">
        <v>47.5</v>
      </c>
      <c r="I54" s="22">
        <v>48</v>
      </c>
      <c r="J54" s="22">
        <v>48</v>
      </c>
      <c r="K54" s="22">
        <v>43</v>
      </c>
      <c r="L54" s="22">
        <v>48</v>
      </c>
      <c r="M54" s="22">
        <v>48</v>
      </c>
      <c r="N54" s="22">
        <v>48</v>
      </c>
    </row>
    <row r="55" spans="1:14" ht="11" customHeight="1">
      <c r="A55" s="20"/>
      <c r="B55" s="21">
        <v>2024</v>
      </c>
      <c r="C55" s="22">
        <v>50</v>
      </c>
      <c r="D55" s="22">
        <v>58</v>
      </c>
      <c r="E55" s="22">
        <v>60</v>
      </c>
      <c r="F55" s="22">
        <v>58</v>
      </c>
      <c r="G55" s="22">
        <v>53</v>
      </c>
      <c r="H55" s="22">
        <v>53</v>
      </c>
      <c r="I55" s="22">
        <v>53</v>
      </c>
      <c r="J55" s="22">
        <v>53</v>
      </c>
      <c r="K55" s="22">
        <v>50</v>
      </c>
      <c r="L55" s="22">
        <v>49</v>
      </c>
      <c r="M55" s="22">
        <v>52.5</v>
      </c>
      <c r="N55" s="22">
        <v>54</v>
      </c>
    </row>
    <row r="56" spans="1:14" ht="11" customHeight="1">
      <c r="A56" s="24"/>
      <c r="B56" s="25">
        <v>2025</v>
      </c>
      <c r="C56" s="22">
        <v>52</v>
      </c>
      <c r="D56" s="22">
        <v>50</v>
      </c>
      <c r="E56" s="22">
        <v>53</v>
      </c>
      <c r="F56" s="22">
        <v>54</v>
      </c>
      <c r="G56" s="22">
        <v>52</v>
      </c>
      <c r="H56" s="22">
        <v>53</v>
      </c>
      <c r="I56" s="22">
        <v>50</v>
      </c>
      <c r="J56" s="22">
        <v>52</v>
      </c>
      <c r="K56" s="22">
        <v>58</v>
      </c>
      <c r="L56" s="22">
        <v>53</v>
      </c>
      <c r="M56" s="22">
        <v>52</v>
      </c>
    </row>
    <row r="57" spans="1:14" ht="11" customHeight="1">
      <c r="A57" s="34" t="s">
        <v>19</v>
      </c>
      <c r="B57" s="28">
        <v>2018</v>
      </c>
      <c r="C57" s="29">
        <v>32</v>
      </c>
      <c r="D57" s="29">
        <v>32</v>
      </c>
      <c r="E57" s="29">
        <v>33</v>
      </c>
      <c r="F57" s="29">
        <v>34</v>
      </c>
      <c r="G57" s="29">
        <v>34</v>
      </c>
      <c r="H57" s="29">
        <v>34</v>
      </c>
      <c r="I57" s="29">
        <v>34</v>
      </c>
      <c r="J57" s="29">
        <v>34</v>
      </c>
      <c r="K57" s="29">
        <v>34</v>
      </c>
      <c r="L57" s="29">
        <v>33</v>
      </c>
      <c r="M57" s="30">
        <v>33</v>
      </c>
      <c r="N57" s="29">
        <v>33</v>
      </c>
    </row>
    <row r="58" spans="1:14" ht="11" customHeight="1">
      <c r="A58" s="20"/>
      <c r="B58" s="21">
        <v>2019</v>
      </c>
      <c r="C58" s="22">
        <v>33</v>
      </c>
      <c r="D58" s="22">
        <v>33.5</v>
      </c>
      <c r="E58" s="22">
        <v>33.5</v>
      </c>
      <c r="F58" s="22">
        <v>34</v>
      </c>
      <c r="G58" s="22">
        <v>34</v>
      </c>
      <c r="H58" s="22">
        <v>37</v>
      </c>
      <c r="I58" s="22">
        <v>37</v>
      </c>
      <c r="J58" s="22">
        <v>37</v>
      </c>
      <c r="K58" s="22">
        <v>38</v>
      </c>
      <c r="L58" s="22">
        <v>35</v>
      </c>
      <c r="M58" s="23">
        <v>38</v>
      </c>
      <c r="N58" s="22">
        <v>38</v>
      </c>
    </row>
    <row r="59" spans="1:14" ht="11" customHeight="1">
      <c r="A59" s="20"/>
      <c r="B59" s="21">
        <v>2020</v>
      </c>
      <c r="C59" s="22">
        <v>43</v>
      </c>
      <c r="D59" s="22">
        <v>43</v>
      </c>
      <c r="E59" s="22" t="s">
        <v>4</v>
      </c>
      <c r="F59" s="22">
        <v>43</v>
      </c>
      <c r="G59" s="22">
        <v>43</v>
      </c>
      <c r="H59" s="22">
        <v>43</v>
      </c>
      <c r="I59" s="22">
        <v>43</v>
      </c>
      <c r="J59" s="22">
        <v>43</v>
      </c>
      <c r="K59" s="22">
        <v>43</v>
      </c>
      <c r="L59" s="22">
        <v>63</v>
      </c>
      <c r="M59" s="23">
        <v>63</v>
      </c>
      <c r="N59" s="22">
        <v>63</v>
      </c>
    </row>
    <row r="60" spans="1:14" ht="11" customHeight="1">
      <c r="A60" s="20"/>
      <c r="B60" s="21">
        <v>2021</v>
      </c>
      <c r="C60" s="22">
        <v>62.5</v>
      </c>
      <c r="D60" s="22">
        <v>62.5</v>
      </c>
      <c r="E60" s="22">
        <v>62.5</v>
      </c>
      <c r="F60" s="22">
        <v>62.5</v>
      </c>
      <c r="G60" s="22">
        <v>62.5</v>
      </c>
      <c r="H60" s="22">
        <v>62.5</v>
      </c>
      <c r="I60" s="22">
        <v>62.5</v>
      </c>
      <c r="J60" s="22">
        <v>62.5</v>
      </c>
      <c r="K60" s="22">
        <v>62.5</v>
      </c>
      <c r="L60" s="22">
        <v>62.5</v>
      </c>
      <c r="M60" s="23">
        <v>62.5</v>
      </c>
      <c r="N60" s="22">
        <v>62.5</v>
      </c>
    </row>
    <row r="61" spans="1:14" ht="11" customHeight="1">
      <c r="A61" s="20"/>
      <c r="B61" s="21">
        <v>2022</v>
      </c>
      <c r="C61" s="22">
        <v>62.5</v>
      </c>
      <c r="D61" s="22">
        <v>65</v>
      </c>
      <c r="E61" s="22">
        <v>75</v>
      </c>
      <c r="F61" s="22">
        <v>72.5</v>
      </c>
      <c r="G61" s="22">
        <v>62.5</v>
      </c>
      <c r="H61" s="22">
        <v>75</v>
      </c>
      <c r="I61" s="22">
        <v>67.5</v>
      </c>
      <c r="J61" s="22">
        <v>65</v>
      </c>
      <c r="K61" s="22">
        <v>62.5</v>
      </c>
      <c r="L61" s="22">
        <v>65</v>
      </c>
      <c r="M61" s="23">
        <v>75</v>
      </c>
      <c r="N61" s="22">
        <v>65</v>
      </c>
    </row>
    <row r="62" spans="1:14" ht="11" customHeight="1">
      <c r="A62" s="20"/>
      <c r="B62" s="21">
        <v>2023</v>
      </c>
      <c r="C62" s="22">
        <v>65</v>
      </c>
      <c r="D62" s="22">
        <v>67.5</v>
      </c>
      <c r="E62" s="22">
        <v>50</v>
      </c>
      <c r="F62" s="22">
        <v>60</v>
      </c>
      <c r="G62" s="22">
        <v>65</v>
      </c>
      <c r="H62" s="22">
        <v>70</v>
      </c>
      <c r="I62" s="22">
        <v>65</v>
      </c>
      <c r="J62" s="22">
        <v>65</v>
      </c>
      <c r="K62" s="22">
        <v>68</v>
      </c>
      <c r="L62" s="22">
        <v>55</v>
      </c>
      <c r="M62" s="22">
        <v>55</v>
      </c>
      <c r="N62" s="22">
        <v>60</v>
      </c>
    </row>
    <row r="63" spans="1:14" ht="11" customHeight="1">
      <c r="A63" s="20"/>
      <c r="B63" s="21">
        <v>2024</v>
      </c>
      <c r="C63" s="22">
        <v>55</v>
      </c>
      <c r="D63" s="22">
        <v>55</v>
      </c>
      <c r="E63" s="22">
        <v>55</v>
      </c>
      <c r="F63" s="22">
        <v>49</v>
      </c>
      <c r="G63" s="22">
        <v>58</v>
      </c>
      <c r="H63" s="22">
        <v>65</v>
      </c>
      <c r="I63" s="22">
        <v>60</v>
      </c>
      <c r="J63" s="22">
        <v>60</v>
      </c>
      <c r="K63" s="22">
        <v>51</v>
      </c>
      <c r="L63" s="22">
        <v>46</v>
      </c>
      <c r="M63" s="22">
        <v>45</v>
      </c>
      <c r="N63" s="22">
        <v>46</v>
      </c>
    </row>
    <row r="64" spans="1:14" ht="11" customHeight="1">
      <c r="A64" s="24"/>
      <c r="B64" s="25">
        <v>2025</v>
      </c>
      <c r="C64" s="22">
        <v>47</v>
      </c>
      <c r="D64" s="22">
        <v>47</v>
      </c>
      <c r="E64" s="22">
        <v>49</v>
      </c>
      <c r="F64" s="22">
        <v>46</v>
      </c>
      <c r="G64" s="22">
        <v>41</v>
      </c>
      <c r="H64" s="22">
        <v>47</v>
      </c>
      <c r="I64" s="22">
        <v>46</v>
      </c>
      <c r="J64" s="22">
        <v>46</v>
      </c>
      <c r="K64" s="22">
        <v>46</v>
      </c>
      <c r="L64" s="22">
        <v>46</v>
      </c>
      <c r="M64" s="22">
        <v>45</v>
      </c>
    </row>
    <row r="65" spans="1:15" ht="11" customHeight="1">
      <c r="A65" s="35"/>
      <c r="B65" s="36"/>
      <c r="C65" s="37"/>
      <c r="D65" s="37"/>
      <c r="E65" s="37"/>
      <c r="F65" s="37"/>
      <c r="G65" s="38"/>
      <c r="H65" s="38"/>
      <c r="I65" s="37"/>
      <c r="J65" s="37"/>
      <c r="K65" s="37"/>
      <c r="L65" s="38"/>
      <c r="M65" s="38"/>
      <c r="N65" s="39" t="s">
        <v>24</v>
      </c>
    </row>
    <row r="66" spans="1:15" ht="11" customHeight="1">
      <c r="A66" s="769" t="s">
        <v>97</v>
      </c>
      <c r="B66" s="769"/>
      <c r="C66" s="769"/>
      <c r="D66" s="769"/>
      <c r="E66" s="769"/>
      <c r="F66" s="769"/>
      <c r="G66" s="40"/>
      <c r="H66" s="40"/>
      <c r="I66" s="41"/>
      <c r="J66" s="41"/>
      <c r="K66" s="22"/>
      <c r="L66" s="23"/>
      <c r="M66" s="23"/>
      <c r="N66" s="23"/>
    </row>
    <row r="67" spans="1:15" ht="16" customHeight="1">
      <c r="A67" s="217" t="s">
        <v>79</v>
      </c>
      <c r="B67" s="217" t="s">
        <v>80</v>
      </c>
      <c r="C67" s="217" t="s">
        <v>81</v>
      </c>
      <c r="D67" s="217" t="s">
        <v>82</v>
      </c>
      <c r="E67" s="217" t="s">
        <v>83</v>
      </c>
      <c r="F67" s="217" t="s">
        <v>84</v>
      </c>
      <c r="G67" s="217" t="s">
        <v>85</v>
      </c>
      <c r="H67" s="217" t="s">
        <v>86</v>
      </c>
      <c r="I67" s="217" t="s">
        <v>87</v>
      </c>
      <c r="J67" s="218" t="s">
        <v>88</v>
      </c>
      <c r="K67" s="218" t="s">
        <v>89</v>
      </c>
      <c r="L67" s="217" t="s">
        <v>90</v>
      </c>
      <c r="M67" s="217" t="s">
        <v>91</v>
      </c>
      <c r="N67" s="217" t="s">
        <v>92</v>
      </c>
    </row>
    <row r="68" spans="1:15" ht="3" customHeight="1">
      <c r="A68" s="20"/>
      <c r="B68" s="21"/>
      <c r="C68" s="22"/>
    </row>
    <row r="69" spans="1:15" ht="11" customHeight="1">
      <c r="A69" s="20" t="s">
        <v>44</v>
      </c>
      <c r="B69" s="21">
        <v>2018</v>
      </c>
      <c r="C69" s="22">
        <v>49</v>
      </c>
      <c r="D69" s="22">
        <v>49</v>
      </c>
      <c r="E69" s="22">
        <v>49</v>
      </c>
      <c r="F69" s="22">
        <v>50</v>
      </c>
      <c r="G69" s="22">
        <v>50</v>
      </c>
      <c r="H69" s="22">
        <v>50</v>
      </c>
      <c r="I69" s="22">
        <v>44</v>
      </c>
      <c r="J69" s="22">
        <v>44</v>
      </c>
      <c r="K69" s="22">
        <v>50</v>
      </c>
      <c r="L69" s="22">
        <v>49</v>
      </c>
      <c r="M69" s="23">
        <v>49</v>
      </c>
      <c r="N69" s="22">
        <v>49</v>
      </c>
    </row>
    <row r="70" spans="1:15" ht="11" customHeight="1">
      <c r="A70" s="20"/>
      <c r="B70" s="21">
        <v>2019</v>
      </c>
      <c r="C70" s="22">
        <v>43</v>
      </c>
      <c r="D70" s="22">
        <v>44</v>
      </c>
      <c r="E70" s="22">
        <v>50</v>
      </c>
      <c r="F70" s="22">
        <v>50</v>
      </c>
      <c r="G70" s="22">
        <v>45</v>
      </c>
      <c r="H70" s="22">
        <v>45</v>
      </c>
      <c r="I70" s="22">
        <v>40</v>
      </c>
      <c r="J70" s="22">
        <v>40</v>
      </c>
      <c r="K70" s="22">
        <v>40</v>
      </c>
      <c r="L70" s="22">
        <v>40</v>
      </c>
      <c r="M70" s="22">
        <v>40</v>
      </c>
      <c r="N70" s="22">
        <v>40</v>
      </c>
    </row>
    <row r="71" spans="1:15" ht="11" customHeight="1">
      <c r="A71" s="20"/>
      <c r="B71" s="21">
        <v>2020</v>
      </c>
      <c r="C71" s="22">
        <v>40</v>
      </c>
      <c r="D71" s="22" t="s">
        <v>4</v>
      </c>
      <c r="E71" s="22" t="s">
        <v>4</v>
      </c>
      <c r="F71" s="22" t="s">
        <v>4</v>
      </c>
      <c r="G71" s="22" t="s">
        <v>4</v>
      </c>
      <c r="H71" s="22" t="s">
        <v>4</v>
      </c>
      <c r="I71" s="22" t="s">
        <v>4</v>
      </c>
      <c r="J71" s="22" t="s">
        <v>4</v>
      </c>
      <c r="K71" s="22" t="s">
        <v>4</v>
      </c>
      <c r="L71" s="22" t="s">
        <v>4</v>
      </c>
      <c r="M71" s="23" t="s">
        <v>4</v>
      </c>
      <c r="N71" s="22" t="s">
        <v>4</v>
      </c>
    </row>
    <row r="72" spans="1:15" ht="11" customHeight="1">
      <c r="A72" s="20"/>
      <c r="B72" s="21">
        <v>2021</v>
      </c>
      <c r="C72" s="22">
        <v>42.5</v>
      </c>
      <c r="D72" s="22">
        <v>42.5</v>
      </c>
      <c r="E72" s="22">
        <v>47.5</v>
      </c>
      <c r="F72" s="22">
        <v>47.5</v>
      </c>
      <c r="G72" s="22">
        <v>50</v>
      </c>
      <c r="H72" s="22">
        <v>50</v>
      </c>
      <c r="I72" s="22">
        <v>47.5</v>
      </c>
      <c r="J72" s="22">
        <v>47.5</v>
      </c>
      <c r="K72" s="22">
        <v>46</v>
      </c>
      <c r="L72" s="22">
        <v>49</v>
      </c>
      <c r="M72" s="23">
        <v>47.5</v>
      </c>
      <c r="N72" s="22">
        <v>49</v>
      </c>
    </row>
    <row r="73" spans="1:15" ht="11" customHeight="1">
      <c r="A73" s="20"/>
      <c r="B73" s="21">
        <v>2022</v>
      </c>
      <c r="C73" s="22">
        <v>57.5</v>
      </c>
      <c r="D73" s="22">
        <v>57.5</v>
      </c>
      <c r="E73" s="22">
        <v>57.5</v>
      </c>
      <c r="F73" s="22">
        <v>57.5</v>
      </c>
      <c r="G73" s="22">
        <v>53</v>
      </c>
      <c r="H73" s="22">
        <v>53</v>
      </c>
      <c r="I73" s="22">
        <v>60</v>
      </c>
      <c r="J73" s="22">
        <v>65</v>
      </c>
      <c r="K73" s="22">
        <v>60</v>
      </c>
      <c r="L73" s="22">
        <v>57.5</v>
      </c>
      <c r="M73" s="23" t="s">
        <v>4</v>
      </c>
      <c r="N73" s="23" t="s">
        <v>4</v>
      </c>
    </row>
    <row r="74" spans="1:15" ht="11" customHeight="1">
      <c r="A74" s="20"/>
      <c r="B74" s="21">
        <v>2023</v>
      </c>
      <c r="C74" s="22" t="s">
        <v>4</v>
      </c>
      <c r="D74" s="22" t="s">
        <v>4</v>
      </c>
      <c r="E74" s="22" t="s">
        <v>4</v>
      </c>
      <c r="F74" s="22" t="s">
        <v>4</v>
      </c>
      <c r="G74" s="22" t="s">
        <v>4</v>
      </c>
      <c r="H74" s="22" t="s">
        <v>4</v>
      </c>
      <c r="I74" s="22">
        <v>55</v>
      </c>
      <c r="J74" s="22">
        <v>65</v>
      </c>
      <c r="K74" s="22">
        <v>57.5</v>
      </c>
      <c r="L74" s="22">
        <v>63</v>
      </c>
      <c r="M74" s="22">
        <v>61</v>
      </c>
      <c r="N74" s="22">
        <v>62</v>
      </c>
    </row>
    <row r="75" spans="1:15" ht="11" customHeight="1">
      <c r="A75" s="20"/>
      <c r="B75" s="21">
        <v>2024</v>
      </c>
      <c r="C75" s="22">
        <v>67</v>
      </c>
      <c r="D75" s="22">
        <v>66</v>
      </c>
      <c r="E75" s="22">
        <v>65</v>
      </c>
      <c r="F75" s="22">
        <v>60</v>
      </c>
      <c r="G75" s="22">
        <v>63</v>
      </c>
      <c r="H75" s="22">
        <v>67</v>
      </c>
      <c r="I75" s="22">
        <v>66</v>
      </c>
      <c r="J75" s="22">
        <v>66</v>
      </c>
      <c r="K75" s="22">
        <v>60</v>
      </c>
      <c r="L75" s="22">
        <v>61</v>
      </c>
      <c r="M75" s="23">
        <v>61</v>
      </c>
      <c r="N75" s="22">
        <v>61</v>
      </c>
      <c r="O75" s="202"/>
    </row>
    <row r="76" spans="1:15" ht="11" customHeight="1">
      <c r="A76" s="24"/>
      <c r="B76" s="21">
        <v>2025</v>
      </c>
      <c r="C76" s="22">
        <v>60</v>
      </c>
      <c r="D76" s="22">
        <v>66</v>
      </c>
      <c r="E76" s="22">
        <v>65</v>
      </c>
      <c r="F76" s="22">
        <v>66</v>
      </c>
      <c r="G76" s="22">
        <v>66</v>
      </c>
      <c r="H76" s="22">
        <v>66</v>
      </c>
      <c r="I76" s="22">
        <v>59</v>
      </c>
      <c r="J76" s="22">
        <v>66</v>
      </c>
      <c r="K76" s="22">
        <v>66</v>
      </c>
      <c r="L76" s="22">
        <v>60</v>
      </c>
      <c r="M76" s="22">
        <v>58</v>
      </c>
      <c r="N76" s="202"/>
    </row>
    <row r="77" spans="1:15" ht="11" customHeight="1">
      <c r="A77" s="20" t="s">
        <v>25</v>
      </c>
      <c r="B77" s="28">
        <v>2018</v>
      </c>
      <c r="C77" s="29">
        <v>45.625</v>
      </c>
      <c r="D77" s="29">
        <v>45.625</v>
      </c>
      <c r="E77" s="29">
        <v>45.625</v>
      </c>
      <c r="F77" s="29">
        <v>45</v>
      </c>
      <c r="G77" s="29">
        <v>45</v>
      </c>
      <c r="H77" s="29">
        <v>45</v>
      </c>
      <c r="I77" s="29">
        <v>47.2</v>
      </c>
      <c r="J77" s="29">
        <v>47.2</v>
      </c>
      <c r="K77" s="29">
        <v>47.5</v>
      </c>
      <c r="L77" s="29">
        <v>47.5</v>
      </c>
      <c r="M77" s="30">
        <v>47.5</v>
      </c>
      <c r="N77" s="29">
        <v>47.5</v>
      </c>
    </row>
    <row r="78" spans="1:15" ht="11" customHeight="1">
      <c r="A78" s="20"/>
      <c r="B78" s="21">
        <v>2019</v>
      </c>
      <c r="C78" s="22">
        <v>45</v>
      </c>
      <c r="D78" s="22">
        <v>47</v>
      </c>
      <c r="E78" s="22">
        <v>47</v>
      </c>
      <c r="F78" s="22">
        <v>46</v>
      </c>
      <c r="G78" s="22">
        <v>46</v>
      </c>
      <c r="H78" s="22">
        <v>46</v>
      </c>
      <c r="I78" s="22">
        <v>45.5</v>
      </c>
      <c r="J78" s="22">
        <v>45.7</v>
      </c>
      <c r="K78" s="22">
        <v>45</v>
      </c>
      <c r="L78" s="22">
        <v>45</v>
      </c>
      <c r="M78" s="23">
        <v>45</v>
      </c>
      <c r="N78" s="22">
        <v>45</v>
      </c>
    </row>
    <row r="79" spans="1:15" ht="11" customHeight="1">
      <c r="A79" s="20"/>
      <c r="B79" s="21">
        <v>2020</v>
      </c>
      <c r="C79" s="22">
        <v>45</v>
      </c>
      <c r="D79" s="22">
        <v>45</v>
      </c>
      <c r="E79" s="22">
        <v>45</v>
      </c>
      <c r="F79" s="22">
        <v>47.5</v>
      </c>
      <c r="G79" s="22">
        <v>47.5</v>
      </c>
      <c r="H79" s="22">
        <v>47.5</v>
      </c>
      <c r="I79" s="22">
        <v>50</v>
      </c>
      <c r="J79" s="22">
        <v>47.5</v>
      </c>
      <c r="K79" s="22">
        <v>47.5</v>
      </c>
      <c r="L79" s="22">
        <v>50</v>
      </c>
      <c r="M79" s="23">
        <v>50</v>
      </c>
      <c r="N79" s="22">
        <v>47.5</v>
      </c>
    </row>
    <row r="80" spans="1:15" ht="11" customHeight="1">
      <c r="A80" s="20"/>
      <c r="B80" s="21">
        <v>2021</v>
      </c>
      <c r="C80" s="22">
        <v>47.5</v>
      </c>
      <c r="D80" s="22">
        <v>47.5</v>
      </c>
      <c r="E80" s="22">
        <v>50</v>
      </c>
      <c r="F80" s="22">
        <v>50</v>
      </c>
      <c r="G80" s="22">
        <v>50</v>
      </c>
      <c r="H80" s="22">
        <v>50</v>
      </c>
      <c r="I80" s="22">
        <v>50</v>
      </c>
      <c r="J80" s="22">
        <v>50</v>
      </c>
      <c r="K80" s="22">
        <v>50</v>
      </c>
      <c r="L80" s="22">
        <v>50</v>
      </c>
      <c r="M80" s="23">
        <v>50</v>
      </c>
      <c r="N80" s="22">
        <v>50</v>
      </c>
    </row>
    <row r="81" spans="1:14" ht="11" customHeight="1">
      <c r="A81" s="20"/>
      <c r="B81" s="21">
        <v>2022</v>
      </c>
      <c r="C81" s="22">
        <v>50</v>
      </c>
      <c r="D81" s="22">
        <v>50</v>
      </c>
      <c r="E81" s="22">
        <v>55</v>
      </c>
      <c r="F81" s="22">
        <v>55</v>
      </c>
      <c r="G81" s="22">
        <v>55</v>
      </c>
      <c r="H81" s="22">
        <v>55</v>
      </c>
      <c r="I81" s="22">
        <v>62</v>
      </c>
      <c r="J81" s="22">
        <v>60</v>
      </c>
      <c r="K81" s="22">
        <v>60</v>
      </c>
      <c r="L81" s="22">
        <v>60</v>
      </c>
      <c r="M81" s="23">
        <v>60</v>
      </c>
      <c r="N81" s="22">
        <v>60</v>
      </c>
    </row>
    <row r="82" spans="1:14" ht="11" customHeight="1">
      <c r="A82" s="20"/>
      <c r="B82" s="21">
        <v>2023</v>
      </c>
      <c r="C82" s="22">
        <v>55</v>
      </c>
      <c r="D82" s="22">
        <v>50</v>
      </c>
      <c r="E82" s="22">
        <v>65</v>
      </c>
      <c r="F82" s="22">
        <v>60</v>
      </c>
      <c r="G82" s="22">
        <v>60</v>
      </c>
      <c r="H82" s="22">
        <v>60</v>
      </c>
      <c r="I82" s="22">
        <v>55</v>
      </c>
      <c r="J82" s="22">
        <v>55</v>
      </c>
      <c r="K82" s="22">
        <v>60</v>
      </c>
      <c r="L82" s="22">
        <v>60</v>
      </c>
      <c r="M82" s="22">
        <v>65</v>
      </c>
      <c r="N82" s="22">
        <v>60</v>
      </c>
    </row>
    <row r="83" spans="1:14" ht="11" customHeight="1">
      <c r="A83" s="20"/>
      <c r="B83" s="21">
        <v>2024</v>
      </c>
      <c r="C83" s="22">
        <v>65</v>
      </c>
      <c r="D83" s="22">
        <v>60</v>
      </c>
      <c r="E83" s="22">
        <v>60</v>
      </c>
      <c r="F83" s="22">
        <v>62</v>
      </c>
      <c r="G83" s="22">
        <v>63</v>
      </c>
      <c r="H83" s="22">
        <v>75</v>
      </c>
      <c r="I83" s="22">
        <v>68</v>
      </c>
      <c r="J83" s="22">
        <v>65</v>
      </c>
      <c r="K83" s="22">
        <v>64</v>
      </c>
      <c r="L83" s="22">
        <v>64</v>
      </c>
      <c r="M83" s="22">
        <v>64</v>
      </c>
      <c r="N83" s="22">
        <v>58</v>
      </c>
    </row>
    <row r="84" spans="1:14" ht="11" customHeight="1">
      <c r="A84" s="24"/>
      <c r="B84" s="25">
        <v>2025</v>
      </c>
      <c r="C84" s="26">
        <v>65</v>
      </c>
      <c r="D84" s="26">
        <v>56</v>
      </c>
      <c r="E84" s="26">
        <v>61</v>
      </c>
      <c r="F84" s="26">
        <v>70</v>
      </c>
      <c r="G84" s="26">
        <v>77</v>
      </c>
      <c r="H84" s="26">
        <v>80</v>
      </c>
      <c r="I84" s="26">
        <v>80</v>
      </c>
      <c r="J84" s="26">
        <v>67</v>
      </c>
      <c r="K84" s="26">
        <v>65</v>
      </c>
      <c r="L84" s="26">
        <v>69</v>
      </c>
      <c r="M84" s="26">
        <v>68</v>
      </c>
      <c r="N84" s="201"/>
    </row>
    <row r="85" spans="1:14" ht="11" customHeight="1">
      <c r="A85" s="20" t="s">
        <v>98</v>
      </c>
      <c r="B85" s="21">
        <v>2018</v>
      </c>
      <c r="C85" s="22">
        <v>34</v>
      </c>
      <c r="D85" s="22">
        <v>35</v>
      </c>
      <c r="E85" s="22">
        <v>34</v>
      </c>
      <c r="F85" s="22">
        <v>34</v>
      </c>
      <c r="G85" s="22">
        <v>34</v>
      </c>
      <c r="H85" s="22">
        <v>34</v>
      </c>
      <c r="I85" s="22">
        <v>34</v>
      </c>
      <c r="J85" s="22">
        <v>34</v>
      </c>
      <c r="K85" s="22">
        <v>34</v>
      </c>
      <c r="L85" s="22">
        <v>34</v>
      </c>
      <c r="M85" s="23">
        <v>34</v>
      </c>
      <c r="N85" s="22">
        <v>34</v>
      </c>
    </row>
    <row r="86" spans="1:14" ht="11" customHeight="1">
      <c r="A86" s="20"/>
      <c r="B86" s="21">
        <v>2019</v>
      </c>
      <c r="C86" s="22">
        <v>35</v>
      </c>
      <c r="D86" s="22">
        <v>35</v>
      </c>
      <c r="E86" s="22">
        <v>35</v>
      </c>
      <c r="F86" s="22">
        <v>35</v>
      </c>
      <c r="G86" s="22">
        <v>35</v>
      </c>
      <c r="H86" s="22">
        <v>35</v>
      </c>
      <c r="I86" s="22">
        <v>35</v>
      </c>
      <c r="J86" s="22">
        <v>36</v>
      </c>
      <c r="K86" s="22">
        <v>40</v>
      </c>
      <c r="L86" s="22">
        <v>38</v>
      </c>
      <c r="M86" s="23">
        <v>35</v>
      </c>
      <c r="N86" s="22">
        <v>38</v>
      </c>
    </row>
    <row r="87" spans="1:14" ht="11" customHeight="1">
      <c r="A87" s="20"/>
      <c r="B87" s="21">
        <v>2020</v>
      </c>
      <c r="C87" s="22">
        <v>38</v>
      </c>
      <c r="D87" s="22" t="s">
        <v>4</v>
      </c>
      <c r="E87" s="22" t="s">
        <v>4</v>
      </c>
      <c r="F87" s="22" t="s">
        <v>4</v>
      </c>
      <c r="G87" s="22" t="s">
        <v>4</v>
      </c>
      <c r="H87" s="22" t="s">
        <v>4</v>
      </c>
      <c r="I87" s="22">
        <v>35</v>
      </c>
      <c r="J87" s="22">
        <v>30</v>
      </c>
      <c r="K87" s="22">
        <v>38</v>
      </c>
      <c r="L87" s="22">
        <v>38</v>
      </c>
      <c r="M87" s="23">
        <v>40</v>
      </c>
      <c r="N87" s="22">
        <v>40</v>
      </c>
    </row>
    <row r="88" spans="1:14" ht="11" customHeight="1">
      <c r="A88" s="20"/>
      <c r="B88" s="21">
        <v>2021</v>
      </c>
      <c r="C88" s="22">
        <v>45</v>
      </c>
      <c r="D88" s="22">
        <v>43</v>
      </c>
      <c r="E88" s="22">
        <v>42.5</v>
      </c>
      <c r="F88" s="22">
        <v>42.5</v>
      </c>
      <c r="G88" s="22">
        <v>42.5</v>
      </c>
      <c r="H88" s="22">
        <v>42.5</v>
      </c>
      <c r="I88" s="22">
        <v>42.5</v>
      </c>
      <c r="J88" s="22">
        <v>42.5</v>
      </c>
      <c r="K88" s="22">
        <v>42.5</v>
      </c>
      <c r="L88" s="22">
        <v>42.5</v>
      </c>
      <c r="M88" s="23">
        <v>42.5</v>
      </c>
      <c r="N88" s="22">
        <v>42.5</v>
      </c>
    </row>
    <row r="89" spans="1:14" ht="11" customHeight="1">
      <c r="A89" s="20"/>
      <c r="B89" s="21">
        <v>2022</v>
      </c>
      <c r="C89" s="22">
        <v>42.5</v>
      </c>
      <c r="D89" s="22">
        <v>42.5</v>
      </c>
      <c r="E89" s="22">
        <v>45</v>
      </c>
      <c r="F89" s="22">
        <v>45</v>
      </c>
      <c r="G89" s="22">
        <v>45</v>
      </c>
      <c r="H89" s="22">
        <v>45</v>
      </c>
      <c r="I89" s="22">
        <v>45</v>
      </c>
      <c r="J89" s="22">
        <v>45</v>
      </c>
      <c r="K89" s="22">
        <v>45</v>
      </c>
      <c r="L89" s="22">
        <v>47.5</v>
      </c>
      <c r="M89" s="23">
        <v>45</v>
      </c>
      <c r="N89" s="22">
        <v>47.5</v>
      </c>
    </row>
    <row r="90" spans="1:14" ht="11" customHeight="1">
      <c r="A90" s="20"/>
      <c r="B90" s="21">
        <v>2023</v>
      </c>
      <c r="C90" s="22">
        <v>47.5</v>
      </c>
      <c r="D90" s="22">
        <v>50</v>
      </c>
      <c r="E90" s="22">
        <v>50</v>
      </c>
      <c r="F90" s="22">
        <v>50</v>
      </c>
      <c r="G90" s="22">
        <v>50</v>
      </c>
      <c r="H90" s="22">
        <v>50</v>
      </c>
      <c r="I90" s="22">
        <v>48</v>
      </c>
      <c r="J90" s="22">
        <v>48</v>
      </c>
      <c r="K90" s="22">
        <v>48</v>
      </c>
      <c r="L90" s="22">
        <v>45</v>
      </c>
      <c r="M90" s="22">
        <v>50</v>
      </c>
      <c r="N90" s="22">
        <v>50</v>
      </c>
    </row>
    <row r="91" spans="1:14" ht="11" customHeight="1">
      <c r="A91" s="20"/>
      <c r="B91" s="21">
        <v>2024</v>
      </c>
      <c r="C91" s="22">
        <v>51</v>
      </c>
      <c r="D91" s="22">
        <v>59</v>
      </c>
      <c r="E91" s="22">
        <v>50</v>
      </c>
      <c r="F91" s="22">
        <v>45</v>
      </c>
      <c r="G91" s="22">
        <v>45</v>
      </c>
      <c r="H91" s="22">
        <v>45</v>
      </c>
      <c r="I91" s="22">
        <v>45</v>
      </c>
      <c r="J91" s="22">
        <v>50</v>
      </c>
      <c r="K91" s="22">
        <v>49</v>
      </c>
      <c r="L91" s="22">
        <v>48.5</v>
      </c>
      <c r="M91" s="22">
        <v>47</v>
      </c>
      <c r="N91" s="22">
        <v>45.5</v>
      </c>
    </row>
    <row r="92" spans="1:14" ht="11" customHeight="1">
      <c r="A92" s="24"/>
      <c r="B92" s="25">
        <v>2025</v>
      </c>
      <c r="C92" s="26">
        <v>48</v>
      </c>
      <c r="D92" s="26">
        <v>49</v>
      </c>
      <c r="E92" s="26">
        <v>47</v>
      </c>
      <c r="F92" s="26">
        <v>48</v>
      </c>
      <c r="G92" s="26">
        <v>48</v>
      </c>
      <c r="H92" s="26">
        <v>48</v>
      </c>
      <c r="I92" s="26">
        <v>48</v>
      </c>
      <c r="J92" s="26">
        <v>49</v>
      </c>
      <c r="K92" s="26">
        <v>49</v>
      </c>
      <c r="L92" s="26">
        <v>43</v>
      </c>
      <c r="M92" s="26">
        <v>49</v>
      </c>
      <c r="N92" s="201"/>
    </row>
    <row r="93" spans="1:14" ht="11" customHeight="1">
      <c r="A93" s="20" t="s">
        <v>30</v>
      </c>
      <c r="B93" s="21">
        <v>2018</v>
      </c>
      <c r="C93" s="22">
        <v>35</v>
      </c>
      <c r="D93" s="22">
        <v>41</v>
      </c>
      <c r="E93" s="22">
        <v>35</v>
      </c>
      <c r="F93" s="22">
        <v>35</v>
      </c>
      <c r="G93" s="22">
        <v>35</v>
      </c>
      <c r="H93" s="22">
        <v>35</v>
      </c>
      <c r="I93" s="22">
        <v>41</v>
      </c>
      <c r="J93" s="22">
        <v>41</v>
      </c>
      <c r="K93" s="22">
        <v>43</v>
      </c>
      <c r="L93" s="22">
        <v>44</v>
      </c>
      <c r="M93" s="23">
        <v>44</v>
      </c>
      <c r="N93" s="22">
        <v>44</v>
      </c>
    </row>
    <row r="94" spans="1:14" ht="11" customHeight="1">
      <c r="A94" s="20"/>
      <c r="B94" s="21">
        <v>2019</v>
      </c>
      <c r="C94" s="22">
        <v>37</v>
      </c>
      <c r="D94" s="22">
        <v>39</v>
      </c>
      <c r="E94" s="22">
        <v>39</v>
      </c>
      <c r="F94" s="22">
        <v>37.5</v>
      </c>
      <c r="G94" s="22">
        <v>36</v>
      </c>
      <c r="H94" s="22">
        <v>34</v>
      </c>
      <c r="I94" s="22">
        <v>34</v>
      </c>
      <c r="J94" s="22">
        <v>34</v>
      </c>
      <c r="K94" s="22">
        <v>28</v>
      </c>
      <c r="L94" s="22">
        <v>28.8</v>
      </c>
      <c r="M94" s="23">
        <v>37.5</v>
      </c>
      <c r="N94" s="22">
        <v>35</v>
      </c>
    </row>
    <row r="95" spans="1:14" ht="11" customHeight="1">
      <c r="A95" s="20"/>
      <c r="B95" s="21">
        <v>2020</v>
      </c>
      <c r="C95" s="22">
        <v>40</v>
      </c>
      <c r="D95" s="22">
        <v>41</v>
      </c>
      <c r="E95" s="22">
        <v>39</v>
      </c>
      <c r="F95" s="22" t="s">
        <v>4</v>
      </c>
      <c r="G95" s="22" t="s">
        <v>4</v>
      </c>
      <c r="H95" s="22">
        <v>33</v>
      </c>
      <c r="I95" s="22">
        <v>42</v>
      </c>
      <c r="J95" s="22">
        <v>33</v>
      </c>
      <c r="K95" s="22">
        <v>33</v>
      </c>
      <c r="L95" s="22" t="s">
        <v>4</v>
      </c>
      <c r="M95" s="23">
        <v>33</v>
      </c>
      <c r="N95" s="22">
        <v>33.5</v>
      </c>
    </row>
    <row r="96" spans="1:14" ht="11" customHeight="1">
      <c r="A96" s="42"/>
      <c r="B96" s="21">
        <v>2021</v>
      </c>
      <c r="C96" s="22">
        <v>42.5</v>
      </c>
      <c r="D96" s="22">
        <v>45</v>
      </c>
      <c r="E96" s="22">
        <v>45</v>
      </c>
      <c r="F96" s="22">
        <v>40</v>
      </c>
      <c r="G96" s="22">
        <v>39</v>
      </c>
      <c r="H96" s="22">
        <v>37.5</v>
      </c>
      <c r="I96" s="22">
        <v>42.5</v>
      </c>
      <c r="J96" s="22">
        <v>37.5</v>
      </c>
      <c r="K96" s="22">
        <v>37.5</v>
      </c>
      <c r="L96" s="22">
        <v>38.5</v>
      </c>
      <c r="M96" s="23">
        <v>41</v>
      </c>
      <c r="N96" s="22">
        <v>42.5</v>
      </c>
    </row>
    <row r="97" spans="1:14" ht="11" customHeight="1">
      <c r="A97" s="42"/>
      <c r="B97" s="21">
        <v>2022</v>
      </c>
      <c r="C97" s="22">
        <v>45</v>
      </c>
      <c r="D97" s="22">
        <v>45</v>
      </c>
      <c r="E97" s="22">
        <v>50</v>
      </c>
      <c r="F97" s="22">
        <v>50</v>
      </c>
      <c r="G97" s="22">
        <v>50</v>
      </c>
      <c r="H97" s="22">
        <v>55</v>
      </c>
      <c r="I97" s="22">
        <v>55</v>
      </c>
      <c r="J97" s="22">
        <v>55</v>
      </c>
      <c r="K97" s="22">
        <v>55</v>
      </c>
      <c r="L97" s="22">
        <v>60</v>
      </c>
      <c r="M97" s="23">
        <v>60</v>
      </c>
      <c r="N97" s="22">
        <v>60</v>
      </c>
    </row>
    <row r="98" spans="1:14" ht="11" customHeight="1">
      <c r="A98" s="42"/>
      <c r="B98" s="21">
        <v>2023</v>
      </c>
      <c r="C98" s="22">
        <v>55</v>
      </c>
      <c r="D98" s="22">
        <v>55</v>
      </c>
      <c r="E98" s="22">
        <v>50</v>
      </c>
      <c r="F98" s="22">
        <v>50</v>
      </c>
      <c r="G98" s="22">
        <v>50</v>
      </c>
      <c r="H98" s="22">
        <v>50</v>
      </c>
      <c r="I98" s="22">
        <v>50</v>
      </c>
      <c r="J98" s="22">
        <v>50</v>
      </c>
      <c r="K98" s="22">
        <v>50</v>
      </c>
      <c r="L98" s="22">
        <v>50</v>
      </c>
      <c r="M98" s="22">
        <v>50</v>
      </c>
      <c r="N98" s="22">
        <v>50</v>
      </c>
    </row>
    <row r="99" spans="1:14" ht="11" customHeight="1">
      <c r="A99" s="42"/>
      <c r="B99" s="21">
        <v>2024</v>
      </c>
      <c r="C99" s="22">
        <v>50</v>
      </c>
      <c r="D99" s="22">
        <v>50</v>
      </c>
      <c r="E99" s="22">
        <v>50</v>
      </c>
      <c r="F99" s="22">
        <v>50</v>
      </c>
      <c r="G99" s="22">
        <v>50</v>
      </c>
      <c r="H99" s="22">
        <v>50</v>
      </c>
      <c r="I99" s="22">
        <v>55</v>
      </c>
      <c r="J99" s="22">
        <v>50</v>
      </c>
      <c r="K99" s="22">
        <v>50</v>
      </c>
      <c r="L99" s="22">
        <v>50</v>
      </c>
      <c r="M99" s="22">
        <v>50</v>
      </c>
      <c r="N99" s="22">
        <v>50</v>
      </c>
    </row>
    <row r="100" spans="1:14" ht="11" customHeight="1">
      <c r="A100" s="43"/>
      <c r="B100" s="25">
        <v>2025</v>
      </c>
      <c r="C100" s="26">
        <v>50</v>
      </c>
      <c r="D100" s="26">
        <v>50</v>
      </c>
      <c r="E100" s="26">
        <v>50</v>
      </c>
      <c r="F100" s="26">
        <v>50</v>
      </c>
      <c r="G100" s="26">
        <v>50</v>
      </c>
      <c r="H100" s="26">
        <v>50</v>
      </c>
      <c r="I100" s="26">
        <v>53</v>
      </c>
      <c r="J100" s="26">
        <v>53</v>
      </c>
      <c r="K100" s="26">
        <v>53</v>
      </c>
      <c r="L100" s="26" t="s">
        <v>4</v>
      </c>
      <c r="M100" s="26">
        <v>53</v>
      </c>
      <c r="N100" s="201"/>
    </row>
    <row r="101" spans="1:14" ht="11" customHeight="1">
      <c r="A101" s="18" t="s">
        <v>99</v>
      </c>
      <c r="B101" s="11">
        <v>2018</v>
      </c>
      <c r="C101" s="23">
        <v>56</v>
      </c>
      <c r="D101" s="23">
        <v>56</v>
      </c>
      <c r="E101" s="23">
        <v>56</v>
      </c>
      <c r="F101" s="22">
        <v>56</v>
      </c>
      <c r="G101" s="22">
        <v>56</v>
      </c>
      <c r="H101" s="22">
        <v>56</v>
      </c>
      <c r="I101" s="22">
        <v>56</v>
      </c>
      <c r="J101" s="22">
        <v>56</v>
      </c>
      <c r="K101" s="22">
        <v>56</v>
      </c>
      <c r="L101" s="22">
        <v>56</v>
      </c>
      <c r="M101" s="23">
        <v>56</v>
      </c>
      <c r="N101" s="22">
        <v>56</v>
      </c>
    </row>
    <row r="102" spans="1:14" ht="11" customHeight="1">
      <c r="A102" s="18"/>
      <c r="B102" s="11">
        <v>2019</v>
      </c>
      <c r="C102" s="23">
        <v>52.5</v>
      </c>
      <c r="D102" s="23">
        <v>52</v>
      </c>
      <c r="E102" s="23">
        <v>52.5</v>
      </c>
      <c r="F102" s="22">
        <v>52</v>
      </c>
      <c r="G102" s="22">
        <v>52</v>
      </c>
      <c r="H102" s="22">
        <v>50</v>
      </c>
      <c r="I102" s="22">
        <v>51</v>
      </c>
      <c r="J102" s="22">
        <v>51</v>
      </c>
      <c r="K102" s="22">
        <v>50</v>
      </c>
      <c r="L102" s="22">
        <v>55</v>
      </c>
      <c r="M102" s="23">
        <v>55</v>
      </c>
      <c r="N102" s="22">
        <v>55</v>
      </c>
    </row>
    <row r="103" spans="1:14" ht="11" customHeight="1">
      <c r="A103" s="18"/>
      <c r="B103" s="11">
        <v>2020</v>
      </c>
      <c r="C103" s="23">
        <v>55</v>
      </c>
      <c r="D103" s="23">
        <v>55</v>
      </c>
      <c r="E103" s="23" t="s">
        <v>4</v>
      </c>
      <c r="F103" s="22" t="s">
        <v>4</v>
      </c>
      <c r="G103" s="22" t="s">
        <v>4</v>
      </c>
      <c r="H103" s="22" t="s">
        <v>4</v>
      </c>
      <c r="I103" s="22">
        <v>50</v>
      </c>
      <c r="J103" s="22">
        <v>50</v>
      </c>
      <c r="K103" s="22" t="s">
        <v>4</v>
      </c>
      <c r="L103" s="22">
        <v>50</v>
      </c>
      <c r="M103" s="23">
        <v>50</v>
      </c>
      <c r="N103" s="22">
        <v>52.5</v>
      </c>
    </row>
    <row r="104" spans="1:14" ht="11" customHeight="1">
      <c r="A104" s="18"/>
      <c r="B104" s="11">
        <v>2021</v>
      </c>
      <c r="C104" s="23">
        <v>52.5</v>
      </c>
      <c r="D104" s="23" t="s">
        <v>4</v>
      </c>
      <c r="E104" s="23" t="s">
        <v>4</v>
      </c>
      <c r="F104" s="22" t="s">
        <v>4</v>
      </c>
      <c r="G104" s="22" t="s">
        <v>4</v>
      </c>
      <c r="H104" s="22">
        <v>65</v>
      </c>
      <c r="I104" s="22">
        <v>65</v>
      </c>
      <c r="J104" s="22">
        <v>65</v>
      </c>
      <c r="K104" s="22">
        <v>60</v>
      </c>
      <c r="L104" s="22">
        <v>60</v>
      </c>
      <c r="M104" s="23">
        <v>65</v>
      </c>
      <c r="N104" s="22">
        <v>65</v>
      </c>
    </row>
    <row r="105" spans="1:14" ht="11" customHeight="1">
      <c r="A105" s="18"/>
      <c r="B105" s="11">
        <v>2022</v>
      </c>
      <c r="C105" s="23">
        <v>65</v>
      </c>
      <c r="D105" s="23">
        <v>65</v>
      </c>
      <c r="E105" s="23">
        <v>65</v>
      </c>
      <c r="F105" s="22">
        <v>60</v>
      </c>
      <c r="G105" s="22">
        <v>65</v>
      </c>
      <c r="H105" s="22">
        <v>65</v>
      </c>
      <c r="I105" s="22">
        <v>65</v>
      </c>
      <c r="J105" s="22">
        <v>65</v>
      </c>
      <c r="K105" s="22">
        <v>65</v>
      </c>
      <c r="L105" s="22">
        <v>65</v>
      </c>
      <c r="M105" s="23">
        <v>65</v>
      </c>
      <c r="N105" s="22">
        <v>65</v>
      </c>
    </row>
    <row r="106" spans="1:14" ht="11" customHeight="1">
      <c r="A106" s="18"/>
      <c r="B106" s="11">
        <v>2023</v>
      </c>
      <c r="C106" s="22">
        <v>60</v>
      </c>
      <c r="D106" s="22">
        <v>60</v>
      </c>
      <c r="E106" s="22">
        <v>55</v>
      </c>
      <c r="F106" s="22">
        <v>55</v>
      </c>
      <c r="G106" s="22">
        <v>55</v>
      </c>
      <c r="H106" s="22">
        <v>55</v>
      </c>
      <c r="I106" s="22">
        <v>60</v>
      </c>
      <c r="J106" s="22">
        <v>60</v>
      </c>
      <c r="K106" s="22">
        <v>65</v>
      </c>
      <c r="L106" s="23">
        <v>85</v>
      </c>
      <c r="M106" s="22">
        <v>85</v>
      </c>
      <c r="N106" s="22">
        <v>75</v>
      </c>
    </row>
    <row r="107" spans="1:14" ht="11" customHeight="1">
      <c r="A107" s="42"/>
      <c r="B107" s="21">
        <v>2024</v>
      </c>
      <c r="C107" s="22">
        <v>75</v>
      </c>
      <c r="D107" s="22">
        <v>65</v>
      </c>
      <c r="E107" s="22">
        <v>73</v>
      </c>
      <c r="F107" s="22">
        <v>75</v>
      </c>
      <c r="G107" s="22">
        <v>75</v>
      </c>
      <c r="H107" s="22">
        <v>75</v>
      </c>
      <c r="I107" s="22">
        <v>70</v>
      </c>
      <c r="J107" s="22">
        <v>70</v>
      </c>
      <c r="K107" s="22">
        <v>72.5</v>
      </c>
      <c r="L107" s="22" t="s">
        <v>4</v>
      </c>
      <c r="M107" s="22" t="s">
        <v>4</v>
      </c>
      <c r="N107" s="22" t="s">
        <v>4</v>
      </c>
    </row>
    <row r="108" spans="1:14" ht="11" customHeight="1">
      <c r="A108" s="43"/>
      <c r="B108" s="25">
        <v>2025</v>
      </c>
      <c r="C108" s="26">
        <v>73</v>
      </c>
      <c r="D108" s="26">
        <v>73</v>
      </c>
      <c r="E108" s="26">
        <v>66</v>
      </c>
      <c r="F108" s="26">
        <v>70</v>
      </c>
      <c r="G108" s="26">
        <v>71</v>
      </c>
      <c r="H108" s="26">
        <v>53</v>
      </c>
      <c r="I108" s="26">
        <v>61</v>
      </c>
      <c r="J108" s="26">
        <v>62</v>
      </c>
      <c r="K108" s="26">
        <v>71</v>
      </c>
      <c r="L108" s="26">
        <v>59</v>
      </c>
      <c r="M108" s="26">
        <v>61</v>
      </c>
      <c r="N108" s="26"/>
    </row>
    <row r="109" spans="1:14" ht="11" customHeight="1">
      <c r="A109" s="20" t="s">
        <v>162</v>
      </c>
      <c r="B109" s="21">
        <v>2018</v>
      </c>
      <c r="C109" s="22">
        <v>42</v>
      </c>
      <c r="D109" s="22">
        <v>42</v>
      </c>
      <c r="E109" s="22">
        <v>42</v>
      </c>
      <c r="F109" s="22">
        <v>42</v>
      </c>
      <c r="G109" s="22">
        <v>42</v>
      </c>
      <c r="H109" s="22">
        <v>42</v>
      </c>
      <c r="I109" s="22" t="s">
        <v>4</v>
      </c>
      <c r="J109" s="22" t="s">
        <v>4</v>
      </c>
      <c r="K109" s="22" t="s">
        <v>4</v>
      </c>
      <c r="L109" s="22" t="s">
        <v>4</v>
      </c>
      <c r="M109" s="23" t="s">
        <v>4</v>
      </c>
      <c r="N109" s="22" t="s">
        <v>4</v>
      </c>
    </row>
    <row r="110" spans="1:14" ht="11" customHeight="1">
      <c r="A110" s="20"/>
      <c r="B110" s="21">
        <v>2019</v>
      </c>
      <c r="C110" s="22">
        <v>42</v>
      </c>
      <c r="D110" s="22">
        <v>42.5</v>
      </c>
      <c r="E110" s="22">
        <v>42.5</v>
      </c>
      <c r="F110" s="22">
        <v>42.5</v>
      </c>
      <c r="G110" s="22">
        <v>44</v>
      </c>
      <c r="H110" s="22">
        <v>44</v>
      </c>
      <c r="I110" s="22">
        <v>44</v>
      </c>
      <c r="J110" s="22">
        <v>45</v>
      </c>
      <c r="K110" s="22">
        <v>48</v>
      </c>
      <c r="L110" s="22">
        <v>47.5</v>
      </c>
      <c r="M110" s="23">
        <v>47.5</v>
      </c>
      <c r="N110" s="22">
        <v>47.5</v>
      </c>
    </row>
    <row r="111" spans="1:14" ht="11" customHeight="1">
      <c r="A111" s="20"/>
      <c r="B111" s="21">
        <v>2020</v>
      </c>
      <c r="C111" s="22">
        <v>47.5</v>
      </c>
      <c r="D111" s="22">
        <v>40</v>
      </c>
      <c r="E111" s="22" t="s">
        <v>4</v>
      </c>
      <c r="F111" s="22" t="s">
        <v>4</v>
      </c>
      <c r="G111" s="22">
        <v>47.5</v>
      </c>
      <c r="H111" s="22">
        <v>47.5</v>
      </c>
      <c r="I111" s="22">
        <v>50</v>
      </c>
      <c r="J111" s="22">
        <v>47.5</v>
      </c>
      <c r="K111" s="22">
        <v>47.5</v>
      </c>
      <c r="L111" s="22">
        <v>47.5</v>
      </c>
      <c r="M111" s="23" t="s">
        <v>4</v>
      </c>
      <c r="N111" s="22">
        <v>47.5</v>
      </c>
    </row>
    <row r="112" spans="1:14" ht="11" customHeight="1">
      <c r="A112" s="20"/>
      <c r="B112" s="21">
        <v>2021</v>
      </c>
      <c r="C112" s="22">
        <v>49</v>
      </c>
      <c r="D112" s="22">
        <v>47.5</v>
      </c>
      <c r="E112" s="22">
        <v>50</v>
      </c>
      <c r="F112" s="22">
        <v>50</v>
      </c>
      <c r="G112" s="22">
        <v>50</v>
      </c>
      <c r="H112" s="22">
        <v>50</v>
      </c>
      <c r="I112" s="22">
        <v>50</v>
      </c>
      <c r="J112" s="22">
        <v>50</v>
      </c>
      <c r="K112" s="22">
        <v>52</v>
      </c>
      <c r="L112" s="22" t="s">
        <v>101</v>
      </c>
      <c r="M112" s="23">
        <v>53</v>
      </c>
      <c r="N112" s="22" t="s">
        <v>101</v>
      </c>
    </row>
    <row r="113" spans="1:14" ht="11" customHeight="1">
      <c r="A113" s="20"/>
      <c r="B113" s="21">
        <v>2022</v>
      </c>
      <c r="C113" s="22">
        <v>55</v>
      </c>
      <c r="D113" s="22">
        <v>52.5</v>
      </c>
      <c r="E113" s="22">
        <v>55</v>
      </c>
      <c r="F113" s="22">
        <v>55</v>
      </c>
      <c r="G113" s="22">
        <v>55</v>
      </c>
      <c r="H113" s="22">
        <v>57.5</v>
      </c>
      <c r="I113" s="22">
        <v>60</v>
      </c>
      <c r="J113" s="22">
        <v>60</v>
      </c>
      <c r="K113" s="22">
        <v>60</v>
      </c>
      <c r="L113" s="22">
        <v>60</v>
      </c>
      <c r="M113" s="23">
        <v>60</v>
      </c>
      <c r="N113" s="22">
        <v>60</v>
      </c>
    </row>
    <row r="114" spans="1:14" ht="11" customHeight="1">
      <c r="A114" s="20"/>
      <c r="B114" s="21">
        <v>2023</v>
      </c>
      <c r="C114" s="22">
        <v>63</v>
      </c>
      <c r="D114" s="22">
        <v>53</v>
      </c>
      <c r="E114" s="22">
        <v>55</v>
      </c>
      <c r="F114" s="22">
        <v>55</v>
      </c>
      <c r="G114" s="22">
        <v>63</v>
      </c>
      <c r="H114" s="22">
        <v>57.5</v>
      </c>
      <c r="I114" s="22">
        <v>63</v>
      </c>
      <c r="J114" s="22">
        <v>63</v>
      </c>
      <c r="K114" s="22">
        <v>63</v>
      </c>
      <c r="L114" s="22">
        <v>63</v>
      </c>
      <c r="M114" s="22">
        <v>63</v>
      </c>
      <c r="N114" s="22">
        <v>64</v>
      </c>
    </row>
    <row r="115" spans="1:14" ht="11" customHeight="1">
      <c r="A115" s="20"/>
      <c r="B115" s="21">
        <v>2024</v>
      </c>
      <c r="C115" s="22">
        <v>61</v>
      </c>
      <c r="D115" s="22">
        <v>60</v>
      </c>
      <c r="E115" s="22">
        <v>66</v>
      </c>
      <c r="F115" s="22">
        <v>61</v>
      </c>
      <c r="G115" s="22">
        <v>62</v>
      </c>
      <c r="H115" s="22">
        <v>67</v>
      </c>
      <c r="I115" s="22">
        <v>63</v>
      </c>
      <c r="J115" s="22">
        <v>62</v>
      </c>
      <c r="K115" s="22">
        <v>67</v>
      </c>
      <c r="L115" s="22">
        <v>60</v>
      </c>
      <c r="M115" s="22">
        <v>62</v>
      </c>
      <c r="N115" s="22">
        <v>62</v>
      </c>
    </row>
    <row r="116" spans="1:14" ht="11" customHeight="1">
      <c r="A116" s="24"/>
      <c r="B116" s="25">
        <v>2025</v>
      </c>
      <c r="C116" s="26">
        <v>63</v>
      </c>
      <c r="D116" s="26">
        <v>65</v>
      </c>
      <c r="E116" s="26">
        <v>58</v>
      </c>
      <c r="F116" s="26">
        <v>62</v>
      </c>
      <c r="G116" s="26">
        <v>60</v>
      </c>
      <c r="H116" s="26">
        <v>60</v>
      </c>
      <c r="I116" s="26">
        <v>61</v>
      </c>
      <c r="J116" s="26">
        <v>60</v>
      </c>
      <c r="K116" s="26">
        <v>60</v>
      </c>
      <c r="L116" s="26">
        <v>60</v>
      </c>
      <c r="M116" s="26">
        <v>60</v>
      </c>
      <c r="N116" s="201"/>
    </row>
    <row r="117" spans="1:14" ht="11" customHeight="1">
      <c r="A117" s="20" t="s">
        <v>102</v>
      </c>
      <c r="B117" s="21">
        <v>2018</v>
      </c>
      <c r="C117" s="22">
        <v>33</v>
      </c>
      <c r="D117" s="22">
        <v>33</v>
      </c>
      <c r="E117" s="22">
        <v>33</v>
      </c>
      <c r="F117" s="22">
        <v>33</v>
      </c>
      <c r="G117" s="22">
        <v>33</v>
      </c>
      <c r="H117" s="22">
        <v>33</v>
      </c>
      <c r="I117" s="22">
        <v>33</v>
      </c>
      <c r="J117" s="22">
        <v>33</v>
      </c>
      <c r="K117" s="22">
        <v>33</v>
      </c>
      <c r="L117" s="22">
        <v>33</v>
      </c>
      <c r="M117" s="23">
        <v>33</v>
      </c>
      <c r="N117" s="22">
        <v>33</v>
      </c>
    </row>
    <row r="118" spans="1:14" ht="11" customHeight="1">
      <c r="A118" s="20"/>
      <c r="B118" s="21">
        <v>2019</v>
      </c>
      <c r="C118" s="22">
        <v>33</v>
      </c>
      <c r="D118" s="22">
        <v>33</v>
      </c>
      <c r="E118" s="22">
        <v>33</v>
      </c>
      <c r="F118" s="22">
        <v>33</v>
      </c>
      <c r="G118" s="22">
        <v>33</v>
      </c>
      <c r="H118" s="22">
        <v>33</v>
      </c>
      <c r="I118" s="22">
        <v>33</v>
      </c>
      <c r="J118" s="22">
        <v>34</v>
      </c>
      <c r="K118" s="22">
        <v>37.5</v>
      </c>
      <c r="L118" s="22">
        <v>37.5</v>
      </c>
      <c r="M118" s="23">
        <v>37.5</v>
      </c>
      <c r="N118" s="22">
        <v>37.5</v>
      </c>
    </row>
    <row r="119" spans="1:14" ht="11" customHeight="1">
      <c r="A119" s="20"/>
      <c r="B119" s="21">
        <v>2020</v>
      </c>
      <c r="C119" s="22">
        <v>32.5</v>
      </c>
      <c r="D119" s="22" t="s">
        <v>4</v>
      </c>
      <c r="E119" s="22" t="s">
        <v>4</v>
      </c>
      <c r="F119" s="22" t="s">
        <v>4</v>
      </c>
      <c r="G119" s="22" t="s">
        <v>4</v>
      </c>
      <c r="H119" s="22" t="s">
        <v>4</v>
      </c>
      <c r="I119" s="22" t="s">
        <v>4</v>
      </c>
      <c r="J119" s="22" t="s">
        <v>4</v>
      </c>
      <c r="K119" s="22" t="s">
        <v>4</v>
      </c>
      <c r="L119" s="22" t="s">
        <v>4</v>
      </c>
      <c r="M119" s="23">
        <v>37.5</v>
      </c>
      <c r="N119" s="22">
        <v>37.5</v>
      </c>
    </row>
    <row r="120" spans="1:14" ht="11" customHeight="1">
      <c r="A120" s="20"/>
      <c r="B120" s="21">
        <v>2021</v>
      </c>
      <c r="C120" s="22">
        <v>37.5</v>
      </c>
      <c r="D120" s="22">
        <v>40</v>
      </c>
      <c r="E120" s="22">
        <v>45</v>
      </c>
      <c r="F120" s="22">
        <v>37.5</v>
      </c>
      <c r="G120" s="22">
        <v>45</v>
      </c>
      <c r="H120" s="22">
        <v>37.5</v>
      </c>
      <c r="I120" s="22">
        <v>45</v>
      </c>
      <c r="J120" s="22">
        <v>37.5</v>
      </c>
      <c r="K120" s="22">
        <v>45</v>
      </c>
      <c r="L120" s="22">
        <v>38</v>
      </c>
      <c r="M120" s="23">
        <v>38</v>
      </c>
      <c r="N120" s="22">
        <v>37.5</v>
      </c>
    </row>
    <row r="121" spans="1:14" ht="11" customHeight="1">
      <c r="A121" s="20"/>
      <c r="B121" s="21">
        <v>2022</v>
      </c>
      <c r="C121" s="22">
        <v>45</v>
      </c>
      <c r="D121" s="22">
        <v>45</v>
      </c>
      <c r="E121" s="22">
        <v>37.5</v>
      </c>
      <c r="F121" s="22">
        <v>45</v>
      </c>
      <c r="G121" s="22">
        <v>45</v>
      </c>
      <c r="H121" s="22">
        <v>45</v>
      </c>
      <c r="I121" s="22">
        <v>43</v>
      </c>
      <c r="J121" s="22">
        <v>45</v>
      </c>
      <c r="K121" s="22">
        <v>45</v>
      </c>
      <c r="L121" s="22">
        <v>55</v>
      </c>
      <c r="M121" s="23">
        <v>50</v>
      </c>
      <c r="N121" s="22">
        <v>50</v>
      </c>
    </row>
    <row r="122" spans="1:14" ht="11" customHeight="1">
      <c r="A122" s="20"/>
      <c r="B122" s="21">
        <v>2023</v>
      </c>
      <c r="C122" s="22">
        <v>55</v>
      </c>
      <c r="D122" s="22">
        <v>50</v>
      </c>
      <c r="E122" s="22">
        <v>50</v>
      </c>
      <c r="F122" s="22">
        <v>50</v>
      </c>
      <c r="G122" s="22">
        <v>63</v>
      </c>
      <c r="H122" s="22">
        <v>50</v>
      </c>
      <c r="I122" s="22">
        <v>55</v>
      </c>
      <c r="J122" s="22">
        <v>55</v>
      </c>
      <c r="K122" s="22">
        <v>50</v>
      </c>
      <c r="L122" s="22">
        <v>60</v>
      </c>
      <c r="M122" s="22">
        <v>55</v>
      </c>
      <c r="N122" s="22">
        <v>55</v>
      </c>
    </row>
    <row r="123" spans="1:14" ht="11" customHeight="1">
      <c r="A123" s="20"/>
      <c r="B123" s="21">
        <v>2024</v>
      </c>
      <c r="C123" s="22">
        <v>50</v>
      </c>
      <c r="D123" s="22">
        <v>50</v>
      </c>
      <c r="E123" s="22">
        <v>54</v>
      </c>
      <c r="F123" s="22">
        <v>50</v>
      </c>
      <c r="G123" s="22">
        <v>50</v>
      </c>
      <c r="H123" s="22">
        <v>50</v>
      </c>
      <c r="I123" s="22">
        <v>50</v>
      </c>
      <c r="J123" s="22">
        <v>50</v>
      </c>
      <c r="K123" s="22">
        <v>44</v>
      </c>
      <c r="L123" s="22" t="s">
        <v>4</v>
      </c>
      <c r="M123" s="22" t="s">
        <v>4</v>
      </c>
      <c r="N123" s="22" t="s">
        <v>4</v>
      </c>
    </row>
    <row r="124" spans="1:14" ht="11" customHeight="1">
      <c r="A124" s="24"/>
      <c r="B124" s="25">
        <v>2025</v>
      </c>
      <c r="C124" s="26">
        <v>50</v>
      </c>
      <c r="D124" s="26">
        <v>59</v>
      </c>
      <c r="E124" s="26">
        <v>47</v>
      </c>
      <c r="F124" s="26">
        <v>42</v>
      </c>
      <c r="G124" s="26">
        <v>40</v>
      </c>
      <c r="H124" s="26">
        <v>39</v>
      </c>
      <c r="I124" s="26">
        <v>42</v>
      </c>
      <c r="J124" s="26">
        <v>30</v>
      </c>
      <c r="K124" s="26">
        <v>30</v>
      </c>
      <c r="L124" s="26">
        <v>41</v>
      </c>
      <c r="M124" s="26">
        <v>36</v>
      </c>
      <c r="N124" s="201"/>
    </row>
    <row r="125" spans="1:14" ht="11" customHeight="1">
      <c r="A125" s="20" t="s">
        <v>103</v>
      </c>
      <c r="B125" s="21">
        <v>2018</v>
      </c>
      <c r="C125" s="22">
        <v>47</v>
      </c>
      <c r="D125" s="22">
        <v>47</v>
      </c>
      <c r="E125" s="22">
        <v>47</v>
      </c>
      <c r="F125" s="22">
        <v>47</v>
      </c>
      <c r="G125" s="22">
        <v>47</v>
      </c>
      <c r="H125" s="22">
        <v>47</v>
      </c>
      <c r="I125" s="22">
        <v>47</v>
      </c>
      <c r="J125" s="22">
        <v>47</v>
      </c>
      <c r="K125" s="22">
        <v>47</v>
      </c>
      <c r="L125" s="22">
        <v>47</v>
      </c>
      <c r="M125" s="23">
        <v>47</v>
      </c>
      <c r="N125" s="22">
        <v>47</v>
      </c>
    </row>
    <row r="126" spans="1:14" ht="11" customHeight="1">
      <c r="A126" s="20"/>
      <c r="B126" s="21">
        <v>2019</v>
      </c>
      <c r="C126" s="22">
        <v>47</v>
      </c>
      <c r="D126" s="22">
        <v>47</v>
      </c>
      <c r="E126" s="22">
        <v>47</v>
      </c>
      <c r="F126" s="22">
        <v>47</v>
      </c>
      <c r="G126" s="22">
        <v>47</v>
      </c>
      <c r="H126" s="22">
        <v>47</v>
      </c>
      <c r="I126" s="22">
        <v>47</v>
      </c>
      <c r="J126" s="22">
        <v>50</v>
      </c>
      <c r="K126" s="22">
        <v>55</v>
      </c>
      <c r="L126" s="22">
        <v>50</v>
      </c>
      <c r="M126" s="23">
        <v>55</v>
      </c>
      <c r="N126" s="22">
        <v>52.5</v>
      </c>
    </row>
    <row r="127" spans="1:14" ht="11" customHeight="1">
      <c r="A127" s="20"/>
      <c r="B127" s="21">
        <v>2020</v>
      </c>
      <c r="C127" s="22">
        <v>52.5</v>
      </c>
      <c r="D127" s="22">
        <v>52.5</v>
      </c>
      <c r="E127" s="22">
        <v>70</v>
      </c>
      <c r="F127" s="22" t="s">
        <v>4</v>
      </c>
      <c r="G127" s="22">
        <v>55</v>
      </c>
      <c r="H127" s="22">
        <v>55</v>
      </c>
      <c r="I127" s="22">
        <v>67.5</v>
      </c>
      <c r="J127" s="22" t="s">
        <v>4</v>
      </c>
      <c r="K127" s="22" t="s">
        <v>4</v>
      </c>
      <c r="L127" s="22" t="s">
        <v>4</v>
      </c>
      <c r="M127" s="23" t="s">
        <v>4</v>
      </c>
      <c r="N127" s="22" t="s">
        <v>4</v>
      </c>
    </row>
    <row r="128" spans="1:14" ht="11" customHeight="1">
      <c r="A128" s="20"/>
      <c r="B128" s="21">
        <v>2021</v>
      </c>
      <c r="C128" s="22">
        <v>55</v>
      </c>
      <c r="D128" s="22">
        <v>55</v>
      </c>
      <c r="E128" s="22">
        <v>55</v>
      </c>
      <c r="F128" s="22">
        <v>55</v>
      </c>
      <c r="G128" s="22">
        <v>55</v>
      </c>
      <c r="H128" s="22">
        <v>55</v>
      </c>
      <c r="I128" s="22">
        <v>55</v>
      </c>
      <c r="J128" s="22">
        <v>55</v>
      </c>
      <c r="K128" s="22">
        <v>55</v>
      </c>
      <c r="L128" s="22">
        <v>55</v>
      </c>
      <c r="M128" s="23">
        <v>55</v>
      </c>
      <c r="N128" s="22">
        <v>57.5</v>
      </c>
    </row>
    <row r="129" spans="1:14" ht="11" customHeight="1">
      <c r="A129" s="20"/>
      <c r="B129" s="21">
        <v>2022</v>
      </c>
      <c r="C129" s="22">
        <v>57.5</v>
      </c>
      <c r="D129" s="22">
        <v>57.5</v>
      </c>
      <c r="E129" s="22">
        <v>60</v>
      </c>
      <c r="F129" s="22">
        <v>60</v>
      </c>
      <c r="G129" s="22">
        <v>65</v>
      </c>
      <c r="H129" s="22">
        <v>65</v>
      </c>
      <c r="I129" s="22">
        <v>67.5</v>
      </c>
      <c r="J129" s="22">
        <v>67.5</v>
      </c>
      <c r="K129" s="22">
        <v>67.5</v>
      </c>
      <c r="L129" s="22">
        <v>72.5</v>
      </c>
      <c r="M129" s="23">
        <v>72.5</v>
      </c>
      <c r="N129" s="22">
        <v>72.5</v>
      </c>
    </row>
    <row r="130" spans="1:14" ht="11" customHeight="1">
      <c r="A130" s="20"/>
      <c r="B130" s="21">
        <v>2023</v>
      </c>
      <c r="C130" s="22">
        <v>70</v>
      </c>
      <c r="D130" s="22">
        <v>70</v>
      </c>
      <c r="E130" s="22">
        <v>70</v>
      </c>
      <c r="F130" s="22">
        <v>65</v>
      </c>
      <c r="G130" s="22">
        <v>70</v>
      </c>
      <c r="H130" s="22">
        <v>65</v>
      </c>
      <c r="I130" s="22">
        <v>70</v>
      </c>
      <c r="J130" s="22">
        <v>75</v>
      </c>
      <c r="K130" s="23">
        <v>75</v>
      </c>
      <c r="L130" s="22">
        <v>65</v>
      </c>
      <c r="M130" s="22">
        <v>80</v>
      </c>
      <c r="N130" s="22">
        <v>75</v>
      </c>
    </row>
    <row r="131" spans="1:14" ht="11" customHeight="1">
      <c r="A131" s="20"/>
      <c r="B131" s="21">
        <v>2024</v>
      </c>
      <c r="C131" s="22">
        <v>80</v>
      </c>
      <c r="D131" s="22">
        <v>80</v>
      </c>
      <c r="E131" s="22">
        <v>78</v>
      </c>
      <c r="F131" s="22">
        <v>80</v>
      </c>
      <c r="G131" s="22">
        <v>80</v>
      </c>
      <c r="H131" s="22">
        <v>80</v>
      </c>
      <c r="I131" s="22">
        <v>80</v>
      </c>
      <c r="J131" s="22">
        <v>80</v>
      </c>
      <c r="K131" s="22">
        <v>77</v>
      </c>
      <c r="L131" s="22">
        <v>70</v>
      </c>
      <c r="M131" s="22">
        <v>69</v>
      </c>
      <c r="N131" s="22" t="s">
        <v>4</v>
      </c>
    </row>
    <row r="132" spans="1:14" ht="11" customHeight="1">
      <c r="A132" s="24"/>
      <c r="B132" s="25">
        <v>2025</v>
      </c>
      <c r="C132" s="26" t="s">
        <v>4</v>
      </c>
      <c r="D132" s="26" t="s">
        <v>4</v>
      </c>
      <c r="E132" s="26">
        <v>70</v>
      </c>
      <c r="F132" s="26">
        <v>65</v>
      </c>
      <c r="G132" s="26" t="s">
        <v>4</v>
      </c>
      <c r="H132" s="26" t="s">
        <v>4</v>
      </c>
      <c r="I132" s="26" t="s">
        <v>4</v>
      </c>
      <c r="J132" s="26">
        <v>90</v>
      </c>
      <c r="K132" s="26">
        <v>100</v>
      </c>
      <c r="L132" s="26">
        <v>71</v>
      </c>
      <c r="M132" s="26">
        <v>84</v>
      </c>
    </row>
    <row r="133" spans="1:14" ht="10.75" customHeight="1">
      <c r="A133" s="35"/>
      <c r="B133" s="36"/>
      <c r="C133" s="37"/>
      <c r="D133" s="37"/>
      <c r="E133" s="37"/>
      <c r="F133" s="37"/>
      <c r="G133" s="38"/>
      <c r="H133" s="38"/>
      <c r="I133" s="37"/>
      <c r="J133" s="37"/>
      <c r="K133" s="37"/>
      <c r="L133" s="38"/>
      <c r="M133" s="38"/>
      <c r="N133" s="39" t="s">
        <v>24</v>
      </c>
    </row>
    <row r="134" spans="1:14" ht="10.75" customHeight="1">
      <c r="A134" s="769" t="s">
        <v>97</v>
      </c>
      <c r="B134" s="769"/>
      <c r="C134" s="769"/>
      <c r="D134" s="769"/>
      <c r="E134" s="769"/>
      <c r="F134" s="769"/>
      <c r="G134" s="40"/>
      <c r="H134" s="40"/>
      <c r="I134" s="41"/>
      <c r="J134" s="41"/>
      <c r="K134" s="22"/>
      <c r="L134" s="23"/>
      <c r="M134" s="23"/>
      <c r="N134" s="23"/>
    </row>
    <row r="135" spans="1:14" ht="16" customHeight="1">
      <c r="A135" s="217" t="s">
        <v>79</v>
      </c>
      <c r="B135" s="217" t="s">
        <v>80</v>
      </c>
      <c r="C135" s="217" t="s">
        <v>81</v>
      </c>
      <c r="D135" s="217" t="s">
        <v>82</v>
      </c>
      <c r="E135" s="217" t="s">
        <v>83</v>
      </c>
      <c r="F135" s="217" t="s">
        <v>84</v>
      </c>
      <c r="G135" s="217" t="s">
        <v>85</v>
      </c>
      <c r="H135" s="217" t="s">
        <v>86</v>
      </c>
      <c r="I135" s="217" t="s">
        <v>87</v>
      </c>
      <c r="J135" s="218" t="s">
        <v>88</v>
      </c>
      <c r="K135" s="218" t="s">
        <v>89</v>
      </c>
      <c r="L135" s="217" t="s">
        <v>90</v>
      </c>
      <c r="M135" s="217" t="s">
        <v>91</v>
      </c>
      <c r="N135" s="217" t="s">
        <v>92</v>
      </c>
    </row>
    <row r="136" spans="1:14" ht="3" customHeight="1">
      <c r="A136" s="20"/>
      <c r="B136" s="21"/>
      <c r="C136" s="22"/>
    </row>
    <row r="137" spans="1:14" ht="11" customHeight="1">
      <c r="A137" s="20" t="s">
        <v>104</v>
      </c>
      <c r="B137" s="21">
        <v>2018</v>
      </c>
      <c r="C137" s="22">
        <v>43</v>
      </c>
      <c r="D137" s="22">
        <v>46</v>
      </c>
      <c r="E137" s="22">
        <v>47.5</v>
      </c>
      <c r="F137" s="22">
        <v>47.5</v>
      </c>
      <c r="G137" s="22">
        <v>47.5</v>
      </c>
      <c r="H137" s="22">
        <v>47.5</v>
      </c>
      <c r="I137" s="22">
        <v>47.5</v>
      </c>
      <c r="J137" s="23">
        <v>47.5</v>
      </c>
      <c r="K137" s="22">
        <v>51</v>
      </c>
      <c r="L137" s="22">
        <v>50</v>
      </c>
      <c r="M137" s="23">
        <v>50</v>
      </c>
      <c r="N137" s="22">
        <v>50</v>
      </c>
    </row>
    <row r="138" spans="1:14" ht="11" customHeight="1">
      <c r="A138" s="20"/>
      <c r="B138" s="21">
        <v>2019</v>
      </c>
      <c r="C138" s="22">
        <v>48</v>
      </c>
      <c r="D138" s="22">
        <v>48</v>
      </c>
      <c r="E138" s="22">
        <v>48</v>
      </c>
      <c r="F138" s="22">
        <v>48</v>
      </c>
      <c r="G138" s="22">
        <v>48</v>
      </c>
      <c r="H138" s="22">
        <v>48</v>
      </c>
      <c r="I138" s="22">
        <v>48</v>
      </c>
      <c r="J138" s="23">
        <v>48</v>
      </c>
      <c r="K138" s="22">
        <v>53</v>
      </c>
      <c r="L138" s="22">
        <v>52.5</v>
      </c>
      <c r="M138" s="23">
        <v>53</v>
      </c>
      <c r="N138" s="22">
        <v>52.5</v>
      </c>
    </row>
    <row r="139" spans="1:14" ht="11" customHeight="1">
      <c r="A139" s="20"/>
      <c r="B139" s="21">
        <v>2020</v>
      </c>
      <c r="C139" s="22">
        <v>52.5</v>
      </c>
      <c r="D139" s="22" t="s">
        <v>4</v>
      </c>
      <c r="E139" s="22" t="s">
        <v>4</v>
      </c>
      <c r="F139" s="22" t="s">
        <v>4</v>
      </c>
      <c r="G139" s="22" t="s">
        <v>4</v>
      </c>
      <c r="H139" s="22" t="s">
        <v>4</v>
      </c>
      <c r="I139" s="22" t="s">
        <v>4</v>
      </c>
      <c r="J139" s="23" t="s">
        <v>4</v>
      </c>
      <c r="K139" s="22" t="s">
        <v>4</v>
      </c>
      <c r="L139" s="22" t="s">
        <v>4</v>
      </c>
      <c r="M139" s="23" t="s">
        <v>4</v>
      </c>
      <c r="N139" s="22" t="s">
        <v>4</v>
      </c>
    </row>
    <row r="140" spans="1:14" ht="11" customHeight="1">
      <c r="A140" s="20"/>
      <c r="B140" s="21">
        <v>2021</v>
      </c>
      <c r="C140" s="22" t="s">
        <v>4</v>
      </c>
      <c r="D140" s="22" t="s">
        <v>4</v>
      </c>
      <c r="E140" s="22" t="s">
        <v>4</v>
      </c>
      <c r="F140" s="22" t="s">
        <v>4</v>
      </c>
      <c r="G140" s="22" t="s">
        <v>4</v>
      </c>
      <c r="H140" s="22">
        <v>57.5</v>
      </c>
      <c r="I140" s="22">
        <v>60</v>
      </c>
      <c r="J140" s="23">
        <v>60</v>
      </c>
      <c r="K140" s="22" t="s">
        <v>4</v>
      </c>
      <c r="L140" s="22">
        <v>65</v>
      </c>
      <c r="M140" s="23" t="s">
        <v>4</v>
      </c>
      <c r="N140" s="22" t="s">
        <v>4</v>
      </c>
    </row>
    <row r="141" spans="1:14" ht="11" customHeight="1">
      <c r="A141" s="20"/>
      <c r="B141" s="21">
        <v>2022</v>
      </c>
      <c r="C141" s="22">
        <v>70</v>
      </c>
      <c r="D141" s="22">
        <v>70</v>
      </c>
      <c r="E141" s="22">
        <v>70</v>
      </c>
      <c r="F141" s="22">
        <v>70</v>
      </c>
      <c r="G141" s="22" t="s">
        <v>4</v>
      </c>
      <c r="H141" s="22">
        <v>70</v>
      </c>
      <c r="I141" s="22">
        <v>70</v>
      </c>
      <c r="J141" s="23">
        <v>70</v>
      </c>
      <c r="K141" s="22">
        <v>80</v>
      </c>
      <c r="L141" s="22">
        <v>80</v>
      </c>
      <c r="M141" s="23">
        <v>80</v>
      </c>
      <c r="N141" s="22">
        <v>80</v>
      </c>
    </row>
    <row r="142" spans="1:14" ht="11" customHeight="1">
      <c r="A142" s="20"/>
      <c r="B142" s="21">
        <v>2023</v>
      </c>
      <c r="C142" s="22">
        <v>80</v>
      </c>
      <c r="D142" s="22">
        <v>80</v>
      </c>
      <c r="E142" s="22">
        <v>80</v>
      </c>
      <c r="F142" s="22" t="s">
        <v>4</v>
      </c>
      <c r="G142" s="22">
        <v>70</v>
      </c>
      <c r="H142" s="22">
        <v>80</v>
      </c>
      <c r="I142" s="22">
        <v>80</v>
      </c>
      <c r="J142" s="23">
        <v>80</v>
      </c>
      <c r="K142" s="23">
        <v>80</v>
      </c>
      <c r="L142" s="22">
        <v>80</v>
      </c>
      <c r="M142" s="22">
        <v>80</v>
      </c>
      <c r="N142" s="22">
        <v>80</v>
      </c>
    </row>
    <row r="143" spans="1:14" ht="11" customHeight="1">
      <c r="A143" s="20"/>
      <c r="B143" s="21">
        <v>2024</v>
      </c>
      <c r="C143" s="22">
        <v>80</v>
      </c>
      <c r="D143" s="22">
        <v>80</v>
      </c>
      <c r="E143" s="22">
        <v>78</v>
      </c>
      <c r="F143" s="22">
        <v>80</v>
      </c>
      <c r="G143" s="22">
        <v>80</v>
      </c>
      <c r="H143" s="22">
        <v>85</v>
      </c>
      <c r="I143" s="22">
        <v>85</v>
      </c>
      <c r="J143" s="22">
        <v>85</v>
      </c>
      <c r="K143" s="23">
        <v>86</v>
      </c>
      <c r="L143" s="22">
        <v>89</v>
      </c>
      <c r="M143" s="22">
        <v>89.5</v>
      </c>
      <c r="N143" s="22">
        <v>93</v>
      </c>
    </row>
    <row r="144" spans="1:14" ht="11" customHeight="1">
      <c r="A144" s="24"/>
      <c r="B144" s="25">
        <v>2025</v>
      </c>
      <c r="C144" s="26">
        <v>93</v>
      </c>
      <c r="D144" s="26">
        <v>90</v>
      </c>
      <c r="E144" s="26">
        <v>90</v>
      </c>
      <c r="F144" s="26">
        <v>91</v>
      </c>
      <c r="G144" s="26">
        <v>94</v>
      </c>
      <c r="H144" s="26">
        <v>94</v>
      </c>
      <c r="I144" s="26">
        <v>90</v>
      </c>
      <c r="J144" s="26">
        <v>94</v>
      </c>
      <c r="K144" s="26">
        <v>93</v>
      </c>
      <c r="L144" s="26" t="s">
        <v>4</v>
      </c>
      <c r="M144" s="26">
        <v>95</v>
      </c>
      <c r="N144" s="201"/>
    </row>
    <row r="145" spans="1:14" ht="11" customHeight="1">
      <c r="A145" s="20" t="s">
        <v>33</v>
      </c>
      <c r="B145" s="21">
        <v>2018</v>
      </c>
      <c r="C145" s="22">
        <v>36</v>
      </c>
      <c r="D145" s="22">
        <v>37.5</v>
      </c>
      <c r="E145" s="22">
        <v>37.5</v>
      </c>
      <c r="F145" s="22">
        <v>37.5</v>
      </c>
      <c r="G145" s="22">
        <v>37.5</v>
      </c>
      <c r="H145" s="22">
        <v>37.5</v>
      </c>
      <c r="I145" s="22">
        <v>37.5</v>
      </c>
      <c r="J145" s="22">
        <v>37.5</v>
      </c>
      <c r="K145" s="22">
        <v>37.5</v>
      </c>
      <c r="L145" s="22">
        <v>37.5</v>
      </c>
      <c r="M145" s="23">
        <v>37.5</v>
      </c>
      <c r="N145" s="22">
        <v>37.5</v>
      </c>
    </row>
    <row r="146" spans="1:14" ht="11" customHeight="1">
      <c r="A146" s="20"/>
      <c r="B146" s="21">
        <v>2019</v>
      </c>
      <c r="C146" s="22">
        <v>40</v>
      </c>
      <c r="D146" s="22">
        <v>40</v>
      </c>
      <c r="E146" s="22">
        <v>40</v>
      </c>
      <c r="F146" s="22">
        <v>40</v>
      </c>
      <c r="G146" s="22">
        <v>39</v>
      </c>
      <c r="H146" s="22">
        <v>40</v>
      </c>
      <c r="I146" s="22">
        <v>40</v>
      </c>
      <c r="J146" s="22">
        <v>40</v>
      </c>
      <c r="K146" s="22">
        <v>40</v>
      </c>
      <c r="L146" s="22">
        <v>40</v>
      </c>
      <c r="M146" s="23">
        <v>42.5</v>
      </c>
      <c r="N146" s="22">
        <v>42.5</v>
      </c>
    </row>
    <row r="147" spans="1:14" ht="11" customHeight="1">
      <c r="A147" s="20"/>
      <c r="B147" s="21">
        <v>2020</v>
      </c>
      <c r="C147" s="22">
        <v>42.5</v>
      </c>
      <c r="D147" s="22">
        <v>40</v>
      </c>
      <c r="E147" s="22">
        <v>40</v>
      </c>
      <c r="F147" s="22" t="s">
        <v>4</v>
      </c>
      <c r="G147" s="22" t="s">
        <v>4</v>
      </c>
      <c r="H147" s="22" t="s">
        <v>4</v>
      </c>
      <c r="I147" s="22">
        <v>40</v>
      </c>
      <c r="J147" s="22">
        <v>45</v>
      </c>
      <c r="K147" s="22" t="s">
        <v>4</v>
      </c>
      <c r="L147" s="22" t="s">
        <v>4</v>
      </c>
      <c r="M147" s="23">
        <v>45</v>
      </c>
      <c r="N147" s="22">
        <v>45</v>
      </c>
    </row>
    <row r="148" spans="1:14" ht="11" customHeight="1">
      <c r="A148" s="20"/>
      <c r="B148" s="21">
        <v>2021</v>
      </c>
      <c r="C148" s="22">
        <v>40</v>
      </c>
      <c r="D148" s="22">
        <v>40</v>
      </c>
      <c r="E148" s="22">
        <v>40</v>
      </c>
      <c r="F148" s="22">
        <v>37.5</v>
      </c>
      <c r="G148" s="22">
        <v>35</v>
      </c>
      <c r="H148" s="22">
        <v>40</v>
      </c>
      <c r="I148" s="22">
        <v>40</v>
      </c>
      <c r="J148" s="22">
        <v>40</v>
      </c>
      <c r="K148" s="22">
        <v>40</v>
      </c>
      <c r="L148" s="22">
        <v>40</v>
      </c>
      <c r="M148" s="23">
        <v>40</v>
      </c>
      <c r="N148" s="22">
        <v>37.5</v>
      </c>
    </row>
    <row r="149" spans="1:14" ht="11" customHeight="1">
      <c r="A149" s="20"/>
      <c r="B149" s="21">
        <v>2022</v>
      </c>
      <c r="C149" s="22">
        <v>37.5</v>
      </c>
      <c r="D149" s="22">
        <v>42.5</v>
      </c>
      <c r="E149" s="22">
        <v>42.5</v>
      </c>
      <c r="F149" s="22">
        <v>42.5</v>
      </c>
      <c r="G149" s="22">
        <v>42.5</v>
      </c>
      <c r="H149" s="22">
        <v>42.5</v>
      </c>
      <c r="I149" s="22">
        <v>42.5</v>
      </c>
      <c r="J149" s="22">
        <v>42.5</v>
      </c>
      <c r="K149" s="22">
        <v>44.5</v>
      </c>
      <c r="L149" s="22">
        <v>45</v>
      </c>
      <c r="M149" s="23">
        <v>50</v>
      </c>
      <c r="N149" s="22">
        <v>47</v>
      </c>
    </row>
    <row r="150" spans="1:14" ht="11" customHeight="1">
      <c r="A150" s="20"/>
      <c r="B150" s="21">
        <v>2023</v>
      </c>
      <c r="C150" s="22">
        <v>53</v>
      </c>
      <c r="D150" s="22">
        <v>46.5</v>
      </c>
      <c r="E150" s="22">
        <v>52</v>
      </c>
      <c r="F150" s="22">
        <v>52</v>
      </c>
      <c r="G150" s="22">
        <v>53</v>
      </c>
      <c r="H150" s="22">
        <v>52.5</v>
      </c>
      <c r="I150" s="22">
        <v>53</v>
      </c>
      <c r="J150" s="22">
        <v>53</v>
      </c>
      <c r="K150" s="23">
        <v>53</v>
      </c>
      <c r="L150" s="22">
        <v>53</v>
      </c>
      <c r="M150" s="22">
        <v>53</v>
      </c>
      <c r="N150" s="22">
        <v>51</v>
      </c>
    </row>
    <row r="151" spans="1:14" ht="11" customHeight="1">
      <c r="A151" s="20"/>
      <c r="B151" s="21">
        <v>2024</v>
      </c>
      <c r="C151" s="22">
        <v>53</v>
      </c>
      <c r="D151" s="22">
        <v>53</v>
      </c>
      <c r="E151" s="22">
        <v>50</v>
      </c>
      <c r="F151" s="22">
        <v>53</v>
      </c>
      <c r="G151" s="22">
        <v>53</v>
      </c>
      <c r="H151" s="22">
        <v>53</v>
      </c>
      <c r="I151" s="22">
        <v>53</v>
      </c>
      <c r="J151" s="22">
        <v>53</v>
      </c>
      <c r="K151" s="23">
        <v>54</v>
      </c>
      <c r="L151" s="22">
        <v>56.666666666666664</v>
      </c>
      <c r="M151" s="22">
        <v>58.33</v>
      </c>
      <c r="N151" s="22">
        <v>59.2</v>
      </c>
    </row>
    <row r="152" spans="1:14" ht="11" customHeight="1">
      <c r="A152" s="24"/>
      <c r="B152" s="25">
        <v>2025</v>
      </c>
      <c r="C152" s="22">
        <v>63</v>
      </c>
      <c r="D152" s="22">
        <v>60</v>
      </c>
      <c r="E152" s="22">
        <v>53</v>
      </c>
      <c r="F152" s="22">
        <v>59</v>
      </c>
      <c r="G152" s="22">
        <v>53</v>
      </c>
      <c r="H152" s="22">
        <v>55</v>
      </c>
      <c r="I152" s="22">
        <v>58</v>
      </c>
      <c r="J152" s="22">
        <v>56</v>
      </c>
      <c r="K152" s="22">
        <v>56</v>
      </c>
      <c r="L152" s="22">
        <v>57</v>
      </c>
      <c r="M152" s="22">
        <v>57</v>
      </c>
    </row>
    <row r="153" spans="1:14" ht="11" customHeight="1">
      <c r="A153" s="34" t="s">
        <v>36</v>
      </c>
      <c r="B153" s="28">
        <v>2018</v>
      </c>
      <c r="C153" s="29">
        <v>32.5</v>
      </c>
      <c r="D153" s="29">
        <v>32.5</v>
      </c>
      <c r="E153" s="29">
        <v>32.5</v>
      </c>
      <c r="F153" s="29">
        <v>34</v>
      </c>
      <c r="G153" s="29">
        <v>34</v>
      </c>
      <c r="H153" s="29">
        <v>35</v>
      </c>
      <c r="I153" s="29">
        <v>39</v>
      </c>
      <c r="J153" s="29">
        <v>39</v>
      </c>
      <c r="K153" s="29">
        <v>39</v>
      </c>
      <c r="L153" s="29">
        <v>39</v>
      </c>
      <c r="M153" s="30">
        <v>39</v>
      </c>
      <c r="N153" s="29">
        <v>40</v>
      </c>
    </row>
    <row r="154" spans="1:14" ht="11" customHeight="1">
      <c r="A154" s="20"/>
      <c r="B154" s="21">
        <v>2019</v>
      </c>
      <c r="C154" s="22">
        <v>38</v>
      </c>
      <c r="D154" s="22">
        <v>38</v>
      </c>
      <c r="E154" s="22">
        <v>38</v>
      </c>
      <c r="F154" s="22">
        <v>37</v>
      </c>
      <c r="G154" s="22">
        <v>38</v>
      </c>
      <c r="H154" s="22">
        <v>41</v>
      </c>
      <c r="I154" s="22">
        <v>41</v>
      </c>
      <c r="J154" s="22">
        <v>40</v>
      </c>
      <c r="K154" s="22">
        <v>35</v>
      </c>
      <c r="L154" s="22">
        <v>35</v>
      </c>
      <c r="M154" s="23">
        <v>35</v>
      </c>
      <c r="N154" s="22">
        <v>35</v>
      </c>
    </row>
    <row r="155" spans="1:14" ht="11" customHeight="1">
      <c r="A155" s="20"/>
      <c r="B155" s="21">
        <v>2020</v>
      </c>
      <c r="C155" s="22">
        <v>37.5</v>
      </c>
      <c r="D155" s="22">
        <v>37.5</v>
      </c>
      <c r="E155" s="22">
        <v>37.5</v>
      </c>
      <c r="F155" s="22">
        <v>37.5</v>
      </c>
      <c r="G155" s="22">
        <v>37.5</v>
      </c>
      <c r="H155" s="22">
        <v>37.5</v>
      </c>
      <c r="I155" s="22">
        <v>37.5</v>
      </c>
      <c r="J155" s="22">
        <v>37.5</v>
      </c>
      <c r="K155" s="22">
        <v>35</v>
      </c>
      <c r="L155" s="22">
        <v>35</v>
      </c>
      <c r="M155" s="23">
        <v>35</v>
      </c>
      <c r="N155" s="22">
        <v>37.5</v>
      </c>
    </row>
    <row r="156" spans="1:14" ht="11" customHeight="1">
      <c r="A156" s="20"/>
      <c r="B156" s="21">
        <v>2021</v>
      </c>
      <c r="C156" s="22">
        <v>37.5</v>
      </c>
      <c r="D156" s="22">
        <v>37.5</v>
      </c>
      <c r="E156" s="22">
        <v>37.5</v>
      </c>
      <c r="F156" s="22">
        <v>35</v>
      </c>
      <c r="G156" s="22">
        <v>37.5</v>
      </c>
      <c r="H156" s="22">
        <v>37.5</v>
      </c>
      <c r="I156" s="22">
        <v>35</v>
      </c>
      <c r="J156" s="22">
        <v>52.5</v>
      </c>
      <c r="K156" s="22">
        <v>52.5</v>
      </c>
      <c r="L156" s="22">
        <v>50</v>
      </c>
      <c r="M156" s="23">
        <v>52.5</v>
      </c>
      <c r="N156" s="22">
        <v>52.5</v>
      </c>
    </row>
    <row r="157" spans="1:14" ht="11" customHeight="1">
      <c r="A157" s="20"/>
      <c r="B157" s="21">
        <v>2022</v>
      </c>
      <c r="C157" s="22">
        <v>52.5</v>
      </c>
      <c r="D157" s="22">
        <v>53</v>
      </c>
      <c r="E157" s="22">
        <v>53</v>
      </c>
      <c r="F157" s="22">
        <v>53</v>
      </c>
      <c r="G157" s="22">
        <v>53</v>
      </c>
      <c r="H157" s="22">
        <v>47.5</v>
      </c>
      <c r="I157" s="22">
        <v>47.5</v>
      </c>
      <c r="J157" s="22">
        <v>47.5</v>
      </c>
      <c r="K157" s="22">
        <v>47.5</v>
      </c>
      <c r="L157" s="22">
        <v>55</v>
      </c>
      <c r="M157" s="23">
        <v>48</v>
      </c>
      <c r="N157" s="22">
        <v>47.5</v>
      </c>
    </row>
    <row r="158" spans="1:14" ht="11" customHeight="1">
      <c r="A158" s="20"/>
      <c r="B158" s="21">
        <v>2023</v>
      </c>
      <c r="C158" s="22">
        <v>47.5</v>
      </c>
      <c r="D158" s="22">
        <v>47.5</v>
      </c>
      <c r="E158" s="22">
        <v>47.5</v>
      </c>
      <c r="F158" s="22">
        <v>47.5</v>
      </c>
      <c r="G158" s="22">
        <v>52</v>
      </c>
      <c r="H158" s="22">
        <v>57.5</v>
      </c>
      <c r="I158" s="22">
        <v>55</v>
      </c>
      <c r="J158" s="22">
        <v>53</v>
      </c>
      <c r="K158" s="22">
        <v>53</v>
      </c>
      <c r="L158" s="22">
        <v>50</v>
      </c>
      <c r="M158" s="22">
        <v>50</v>
      </c>
      <c r="N158" s="22">
        <v>43</v>
      </c>
    </row>
    <row r="159" spans="1:14" ht="11" customHeight="1">
      <c r="A159" s="20"/>
      <c r="B159" s="21">
        <v>2024</v>
      </c>
      <c r="C159" s="22">
        <v>48</v>
      </c>
      <c r="D159" s="22">
        <v>50</v>
      </c>
      <c r="E159" s="22">
        <v>52</v>
      </c>
      <c r="F159" s="22">
        <v>47.5</v>
      </c>
      <c r="G159" s="22">
        <v>48</v>
      </c>
      <c r="H159" s="22">
        <v>48</v>
      </c>
      <c r="I159" s="22">
        <v>48</v>
      </c>
      <c r="J159" s="22">
        <v>48</v>
      </c>
      <c r="K159" s="22">
        <v>51</v>
      </c>
      <c r="L159" s="22">
        <v>48.75</v>
      </c>
      <c r="M159" s="22">
        <v>50</v>
      </c>
      <c r="N159" s="22">
        <v>54</v>
      </c>
    </row>
    <row r="160" spans="1:14" ht="11" customHeight="1">
      <c r="A160" s="24"/>
      <c r="B160" s="25">
        <v>2025</v>
      </c>
      <c r="C160" s="26">
        <v>48</v>
      </c>
      <c r="D160" s="26">
        <v>48</v>
      </c>
      <c r="E160" s="26">
        <v>50</v>
      </c>
      <c r="F160" s="26">
        <v>50</v>
      </c>
      <c r="G160" s="26">
        <v>50</v>
      </c>
      <c r="H160" s="26">
        <v>50</v>
      </c>
      <c r="I160" s="26">
        <v>47</v>
      </c>
      <c r="J160" s="26">
        <v>42</v>
      </c>
      <c r="K160" s="26">
        <v>40</v>
      </c>
      <c r="L160" s="26">
        <v>50</v>
      </c>
      <c r="M160" s="26">
        <v>48</v>
      </c>
      <c r="N160" s="201"/>
    </row>
    <row r="161" spans="1:14" ht="11" customHeight="1">
      <c r="A161" s="34" t="s">
        <v>54</v>
      </c>
      <c r="B161" s="21">
        <v>2018</v>
      </c>
      <c r="C161" s="22">
        <v>37.5</v>
      </c>
      <c r="D161" s="22">
        <v>36.81818181818182</v>
      </c>
      <c r="E161" s="22">
        <v>38.18181818181818</v>
      </c>
      <c r="F161" s="22">
        <v>38.636363636363633</v>
      </c>
      <c r="G161" s="22">
        <v>38.5</v>
      </c>
      <c r="H161" s="23">
        <v>38.5</v>
      </c>
      <c r="I161" s="22">
        <v>38.636363636363633</v>
      </c>
      <c r="J161" s="22">
        <v>40.68181818181818</v>
      </c>
      <c r="K161" s="23">
        <v>40.227272727272727</v>
      </c>
      <c r="L161" s="23">
        <v>40.454545454545453</v>
      </c>
      <c r="M161" s="23">
        <v>40.454545454545453</v>
      </c>
      <c r="N161" s="22">
        <v>40.454545454545453</v>
      </c>
    </row>
    <row r="162" spans="1:14" ht="11" customHeight="1">
      <c r="A162" s="20"/>
      <c r="B162" s="21">
        <v>2019</v>
      </c>
      <c r="C162" s="22">
        <v>40</v>
      </c>
      <c r="D162" s="22">
        <v>40</v>
      </c>
      <c r="E162" s="22">
        <v>41.8</v>
      </c>
      <c r="F162" s="22">
        <v>41.8</v>
      </c>
      <c r="G162" s="22">
        <v>41.8</v>
      </c>
      <c r="H162" s="23">
        <v>43.5</v>
      </c>
      <c r="I162" s="22">
        <v>43.8</v>
      </c>
      <c r="J162" s="22">
        <v>44.5</v>
      </c>
      <c r="K162" s="23">
        <v>45</v>
      </c>
      <c r="L162" s="23">
        <v>45</v>
      </c>
      <c r="M162" s="23">
        <v>45</v>
      </c>
      <c r="N162" s="22">
        <v>47.5</v>
      </c>
    </row>
    <row r="163" spans="1:14" ht="11" customHeight="1">
      <c r="A163" s="20"/>
      <c r="B163" s="21">
        <v>2020</v>
      </c>
      <c r="C163" s="22">
        <v>45</v>
      </c>
      <c r="D163" s="22">
        <v>45</v>
      </c>
      <c r="E163" s="22" t="s">
        <v>4</v>
      </c>
      <c r="F163" s="22" t="s">
        <v>4</v>
      </c>
      <c r="G163" s="22">
        <v>47.5</v>
      </c>
      <c r="H163" s="23">
        <v>47.5</v>
      </c>
      <c r="I163" s="22" t="s">
        <v>4</v>
      </c>
      <c r="J163" s="22">
        <v>47.5</v>
      </c>
      <c r="K163" s="23">
        <v>47.5</v>
      </c>
      <c r="L163" s="23">
        <v>45</v>
      </c>
      <c r="M163" s="23">
        <v>45</v>
      </c>
      <c r="N163" s="22">
        <v>45</v>
      </c>
    </row>
    <row r="164" spans="1:14" ht="11" customHeight="1">
      <c r="A164" s="20"/>
      <c r="B164" s="21">
        <v>2021</v>
      </c>
      <c r="C164" s="22">
        <v>45</v>
      </c>
      <c r="D164" s="22">
        <v>45</v>
      </c>
      <c r="E164" s="22">
        <v>45</v>
      </c>
      <c r="F164" s="22">
        <v>45</v>
      </c>
      <c r="G164" s="22">
        <v>45</v>
      </c>
      <c r="H164" s="23">
        <v>45</v>
      </c>
      <c r="I164" s="22">
        <v>45</v>
      </c>
      <c r="J164" s="22">
        <v>45</v>
      </c>
      <c r="K164" s="23">
        <v>45</v>
      </c>
      <c r="L164" s="23">
        <v>45</v>
      </c>
      <c r="M164" s="23">
        <v>45</v>
      </c>
      <c r="N164" s="22">
        <v>45</v>
      </c>
    </row>
    <row r="165" spans="1:14" ht="11" customHeight="1">
      <c r="A165" s="20"/>
      <c r="B165" s="21">
        <v>2022</v>
      </c>
      <c r="C165" s="22">
        <v>47.5</v>
      </c>
      <c r="D165" s="22">
        <v>52.5</v>
      </c>
      <c r="E165" s="22">
        <v>57.5</v>
      </c>
      <c r="F165" s="22">
        <v>55</v>
      </c>
      <c r="G165" s="22">
        <v>55</v>
      </c>
      <c r="H165" s="23">
        <v>58</v>
      </c>
      <c r="I165" s="22">
        <v>58</v>
      </c>
      <c r="J165" s="22">
        <v>62.5</v>
      </c>
      <c r="K165" s="23">
        <v>75.5</v>
      </c>
      <c r="L165" s="23">
        <v>58</v>
      </c>
      <c r="M165" s="23">
        <v>58</v>
      </c>
      <c r="N165" s="22">
        <v>62.5</v>
      </c>
    </row>
    <row r="166" spans="1:14" ht="11" customHeight="1">
      <c r="A166" s="20"/>
      <c r="B166" s="21">
        <v>2023</v>
      </c>
      <c r="C166" s="22">
        <v>65</v>
      </c>
      <c r="D166" s="22">
        <v>65</v>
      </c>
      <c r="E166" s="22">
        <v>65</v>
      </c>
      <c r="F166" s="22" t="s">
        <v>4</v>
      </c>
      <c r="G166" s="22" t="s">
        <v>4</v>
      </c>
      <c r="H166" s="23" t="s">
        <v>4</v>
      </c>
      <c r="I166" s="22" t="s">
        <v>4</v>
      </c>
      <c r="J166" s="22" t="s">
        <v>4</v>
      </c>
      <c r="K166" s="23" t="s">
        <v>4</v>
      </c>
      <c r="L166" s="23" t="s">
        <v>4</v>
      </c>
      <c r="M166" s="23" t="s">
        <v>4</v>
      </c>
      <c r="N166" s="23" t="s">
        <v>4</v>
      </c>
    </row>
    <row r="167" spans="1:14" ht="11" customHeight="1">
      <c r="A167" s="20"/>
      <c r="B167" s="21">
        <v>2024</v>
      </c>
      <c r="C167" s="22" t="s">
        <v>4</v>
      </c>
      <c r="D167" s="22" t="s">
        <v>4</v>
      </c>
      <c r="E167" s="22">
        <v>62</v>
      </c>
      <c r="F167" s="22">
        <v>68</v>
      </c>
      <c r="G167" s="22">
        <v>63</v>
      </c>
      <c r="H167" s="23" t="s">
        <v>4</v>
      </c>
      <c r="I167" s="22" t="s">
        <v>4</v>
      </c>
      <c r="J167" s="22" t="s">
        <v>4</v>
      </c>
      <c r="K167" s="22" t="s">
        <v>4</v>
      </c>
      <c r="L167" s="22">
        <v>55.979909318323955</v>
      </c>
      <c r="M167" s="22">
        <v>60.83</v>
      </c>
      <c r="N167" s="22">
        <v>58</v>
      </c>
    </row>
    <row r="168" spans="1:14" ht="11" customHeight="1">
      <c r="A168" s="24"/>
      <c r="B168" s="25">
        <v>2025</v>
      </c>
      <c r="C168" s="26">
        <v>55</v>
      </c>
      <c r="D168" s="26">
        <v>50</v>
      </c>
      <c r="E168" s="26" t="s">
        <v>4</v>
      </c>
      <c r="F168" s="26">
        <v>58</v>
      </c>
      <c r="G168" s="26">
        <v>58</v>
      </c>
      <c r="H168" s="26">
        <v>62</v>
      </c>
      <c r="I168" s="26">
        <v>56</v>
      </c>
      <c r="J168" s="26">
        <v>60</v>
      </c>
      <c r="K168" s="26">
        <v>58</v>
      </c>
      <c r="L168" s="26">
        <v>59</v>
      </c>
      <c r="M168" s="26">
        <v>58</v>
      </c>
      <c r="N168" s="201"/>
    </row>
    <row r="169" spans="1:14" ht="11" customHeight="1">
      <c r="A169" s="20" t="s">
        <v>45</v>
      </c>
      <c r="B169" s="21">
        <v>2018</v>
      </c>
      <c r="C169" s="22">
        <v>35</v>
      </c>
      <c r="D169" s="22">
        <v>35</v>
      </c>
      <c r="E169" s="22">
        <v>35</v>
      </c>
      <c r="F169" s="22">
        <v>35</v>
      </c>
      <c r="G169" s="22">
        <v>35</v>
      </c>
      <c r="H169" s="22">
        <v>36</v>
      </c>
      <c r="I169" s="22">
        <v>35</v>
      </c>
      <c r="J169" s="22">
        <v>34</v>
      </c>
      <c r="K169" s="22">
        <v>35</v>
      </c>
      <c r="L169" s="22">
        <v>35</v>
      </c>
      <c r="M169" s="23">
        <v>35</v>
      </c>
      <c r="N169" s="22">
        <v>35</v>
      </c>
    </row>
    <row r="170" spans="1:14" ht="11" customHeight="1">
      <c r="A170" s="20"/>
      <c r="B170" s="21">
        <v>2019</v>
      </c>
      <c r="C170" s="22">
        <v>34</v>
      </c>
      <c r="D170" s="22">
        <v>34</v>
      </c>
      <c r="E170" s="22">
        <v>34</v>
      </c>
      <c r="F170" s="22">
        <v>35</v>
      </c>
      <c r="G170" s="22">
        <v>35</v>
      </c>
      <c r="H170" s="22">
        <v>36</v>
      </c>
      <c r="I170" s="22">
        <v>35</v>
      </c>
      <c r="J170" s="22">
        <v>35</v>
      </c>
      <c r="K170" s="22">
        <v>37.5</v>
      </c>
      <c r="L170" s="22">
        <v>37.5</v>
      </c>
      <c r="M170" s="23">
        <v>40</v>
      </c>
      <c r="N170" s="22">
        <v>40</v>
      </c>
    </row>
    <row r="171" spans="1:14" ht="11" customHeight="1">
      <c r="A171" s="20"/>
      <c r="B171" s="21">
        <v>2020</v>
      </c>
      <c r="C171" s="22">
        <v>40</v>
      </c>
      <c r="D171" s="22">
        <v>40</v>
      </c>
      <c r="E171" s="22">
        <v>40</v>
      </c>
      <c r="F171" s="22">
        <v>40</v>
      </c>
      <c r="G171" s="22">
        <v>40</v>
      </c>
      <c r="H171" s="22">
        <v>40</v>
      </c>
      <c r="I171" s="22">
        <v>40</v>
      </c>
      <c r="J171" s="22">
        <v>40</v>
      </c>
      <c r="K171" s="22">
        <v>40</v>
      </c>
      <c r="L171" s="22">
        <v>40</v>
      </c>
      <c r="M171" s="23">
        <v>40</v>
      </c>
      <c r="N171" s="22">
        <v>38</v>
      </c>
    </row>
    <row r="172" spans="1:14" ht="11" customHeight="1">
      <c r="A172" s="20"/>
      <c r="B172" s="21">
        <v>2021</v>
      </c>
      <c r="C172" s="22">
        <v>40</v>
      </c>
      <c r="D172" s="22">
        <v>40</v>
      </c>
      <c r="E172" s="22">
        <v>40</v>
      </c>
      <c r="F172" s="22">
        <v>40</v>
      </c>
      <c r="G172" s="22">
        <v>40</v>
      </c>
      <c r="H172" s="22">
        <v>45</v>
      </c>
      <c r="I172" s="22">
        <v>45</v>
      </c>
      <c r="J172" s="22">
        <v>45</v>
      </c>
      <c r="K172" s="22">
        <v>45</v>
      </c>
      <c r="L172" s="22">
        <v>45</v>
      </c>
      <c r="M172" s="23">
        <v>45</v>
      </c>
      <c r="N172" s="22">
        <v>40</v>
      </c>
    </row>
    <row r="173" spans="1:14" ht="11" customHeight="1">
      <c r="A173" s="20"/>
      <c r="B173" s="21">
        <v>2022</v>
      </c>
      <c r="C173" s="22">
        <v>40</v>
      </c>
      <c r="D173" s="22">
        <v>45</v>
      </c>
      <c r="E173" s="22">
        <v>45</v>
      </c>
      <c r="F173" s="22">
        <v>40</v>
      </c>
      <c r="G173" s="22">
        <v>40</v>
      </c>
      <c r="H173" s="22">
        <v>45</v>
      </c>
      <c r="I173" s="22">
        <v>52.5</v>
      </c>
      <c r="J173" s="22">
        <v>52.5</v>
      </c>
      <c r="K173" s="22">
        <v>52.5</v>
      </c>
      <c r="L173" s="22">
        <v>53</v>
      </c>
      <c r="M173" s="23">
        <v>57.5</v>
      </c>
      <c r="N173" s="22">
        <v>57.5</v>
      </c>
    </row>
    <row r="174" spans="1:14" ht="11" customHeight="1">
      <c r="A174" s="20"/>
      <c r="B174" s="21">
        <v>2023</v>
      </c>
      <c r="C174" s="22" t="s">
        <v>4</v>
      </c>
      <c r="D174" s="22" t="s">
        <v>4</v>
      </c>
      <c r="E174" s="22" t="s">
        <v>4</v>
      </c>
      <c r="F174" s="22">
        <v>67.5</v>
      </c>
      <c r="G174" s="22">
        <v>60</v>
      </c>
      <c r="H174" s="22">
        <v>57.5</v>
      </c>
      <c r="I174" s="22">
        <v>60</v>
      </c>
      <c r="J174" s="22">
        <v>62</v>
      </c>
      <c r="K174" s="22">
        <v>60</v>
      </c>
      <c r="L174" s="22">
        <v>60</v>
      </c>
      <c r="M174" s="22">
        <v>60</v>
      </c>
      <c r="N174" s="22">
        <v>60</v>
      </c>
    </row>
    <row r="175" spans="1:14" ht="11" customHeight="1">
      <c r="A175" s="20"/>
      <c r="B175" s="21">
        <v>2024</v>
      </c>
      <c r="C175" s="22">
        <v>60</v>
      </c>
      <c r="D175" s="22">
        <v>60</v>
      </c>
      <c r="E175" s="22">
        <v>56</v>
      </c>
      <c r="F175" s="22">
        <v>80</v>
      </c>
      <c r="G175" s="22">
        <v>80</v>
      </c>
      <c r="H175" s="22">
        <v>55</v>
      </c>
      <c r="I175" s="22">
        <v>53</v>
      </c>
      <c r="J175" s="22">
        <v>65</v>
      </c>
      <c r="K175" s="22">
        <v>58</v>
      </c>
      <c r="L175" s="22">
        <v>59.944444444444443</v>
      </c>
      <c r="M175" s="22">
        <v>55.17</v>
      </c>
      <c r="N175" s="22">
        <v>55</v>
      </c>
    </row>
    <row r="176" spans="1:14" ht="11" customHeight="1">
      <c r="A176" s="24"/>
      <c r="B176" s="25">
        <v>2025</v>
      </c>
      <c r="C176" s="26">
        <v>51</v>
      </c>
      <c r="D176" s="26">
        <v>54</v>
      </c>
      <c r="E176" s="26">
        <v>58</v>
      </c>
      <c r="F176" s="26">
        <v>52</v>
      </c>
      <c r="G176" s="26">
        <v>46</v>
      </c>
      <c r="H176" s="26">
        <v>55</v>
      </c>
      <c r="I176" s="26">
        <v>60</v>
      </c>
      <c r="J176" s="26">
        <v>55</v>
      </c>
      <c r="K176" s="26">
        <v>58</v>
      </c>
      <c r="L176" s="26">
        <v>57</v>
      </c>
      <c r="M176" s="26">
        <v>53</v>
      </c>
      <c r="N176" s="201"/>
    </row>
    <row r="177" spans="1:14" ht="11" customHeight="1">
      <c r="A177" s="20" t="s">
        <v>76</v>
      </c>
      <c r="B177" s="21">
        <v>2018</v>
      </c>
      <c r="C177" s="22">
        <v>57</v>
      </c>
      <c r="D177" s="22">
        <v>57</v>
      </c>
      <c r="E177" s="22">
        <v>57</v>
      </c>
      <c r="F177" s="22">
        <v>57</v>
      </c>
      <c r="G177" s="22">
        <v>57</v>
      </c>
      <c r="H177" s="22">
        <v>57</v>
      </c>
      <c r="I177" s="22">
        <v>54</v>
      </c>
      <c r="J177" s="22">
        <v>54.5</v>
      </c>
      <c r="K177" s="22">
        <v>55</v>
      </c>
      <c r="L177" s="22">
        <v>55</v>
      </c>
      <c r="M177" s="23">
        <v>55</v>
      </c>
      <c r="N177" s="22">
        <v>55</v>
      </c>
    </row>
    <row r="178" spans="1:14" ht="11" customHeight="1">
      <c r="A178" s="20"/>
      <c r="B178" s="21">
        <v>2019</v>
      </c>
      <c r="C178" s="22">
        <v>57.5</v>
      </c>
      <c r="D178" s="22">
        <v>56</v>
      </c>
      <c r="E178" s="22">
        <v>56</v>
      </c>
      <c r="F178" s="22">
        <v>56</v>
      </c>
      <c r="G178" s="22">
        <v>59</v>
      </c>
      <c r="H178" s="22">
        <v>58</v>
      </c>
      <c r="I178" s="22">
        <v>57.5</v>
      </c>
      <c r="J178" s="22">
        <v>57.5</v>
      </c>
      <c r="K178" s="22">
        <v>57.5</v>
      </c>
      <c r="L178" s="22">
        <v>57.5</v>
      </c>
      <c r="M178" s="23">
        <v>57.5</v>
      </c>
      <c r="N178" s="22">
        <v>57.5</v>
      </c>
    </row>
    <row r="179" spans="1:14" ht="11" customHeight="1">
      <c r="A179" s="20"/>
      <c r="B179" s="21">
        <v>2020</v>
      </c>
      <c r="C179" s="22">
        <v>57.5</v>
      </c>
      <c r="D179" s="22">
        <v>57.5</v>
      </c>
      <c r="E179" s="22">
        <v>59</v>
      </c>
      <c r="F179" s="22">
        <v>56.5</v>
      </c>
      <c r="G179" s="22">
        <v>56.5</v>
      </c>
      <c r="H179" s="22">
        <v>56.5</v>
      </c>
      <c r="I179" s="22">
        <v>59</v>
      </c>
      <c r="J179" s="22">
        <v>57.5</v>
      </c>
      <c r="K179" s="22">
        <v>57.5</v>
      </c>
      <c r="L179" s="22">
        <v>59</v>
      </c>
      <c r="M179" s="23">
        <v>62.5</v>
      </c>
      <c r="N179" s="22">
        <v>57.5</v>
      </c>
    </row>
    <row r="180" spans="1:14" ht="11" customHeight="1">
      <c r="A180" s="20"/>
      <c r="B180" s="21">
        <v>2021</v>
      </c>
      <c r="C180" s="22" t="s">
        <v>4</v>
      </c>
      <c r="D180" s="22" t="s">
        <v>4</v>
      </c>
      <c r="E180" s="22" t="s">
        <v>4</v>
      </c>
      <c r="F180" s="22" t="s">
        <v>4</v>
      </c>
      <c r="G180" s="22" t="s">
        <v>4</v>
      </c>
      <c r="H180" s="22" t="s">
        <v>4</v>
      </c>
      <c r="I180" s="22" t="s">
        <v>4</v>
      </c>
      <c r="J180" s="22" t="s">
        <v>4</v>
      </c>
      <c r="K180" s="22" t="s">
        <v>4</v>
      </c>
      <c r="L180" s="22" t="s">
        <v>4</v>
      </c>
      <c r="M180" s="23" t="s">
        <v>4</v>
      </c>
      <c r="N180" s="22" t="s">
        <v>4</v>
      </c>
    </row>
    <row r="181" spans="1:14" ht="11" customHeight="1">
      <c r="A181" s="20"/>
      <c r="B181" s="21">
        <v>2022</v>
      </c>
      <c r="C181" s="22">
        <v>63</v>
      </c>
      <c r="D181" s="22">
        <v>60</v>
      </c>
      <c r="E181" s="22">
        <v>60</v>
      </c>
      <c r="F181" s="22">
        <v>70</v>
      </c>
      <c r="G181" s="22">
        <v>70</v>
      </c>
      <c r="H181" s="22">
        <v>70</v>
      </c>
      <c r="I181" s="22">
        <v>70</v>
      </c>
      <c r="J181" s="22">
        <v>70</v>
      </c>
      <c r="K181" s="22">
        <v>70</v>
      </c>
      <c r="L181" s="22">
        <v>70</v>
      </c>
      <c r="M181" s="23">
        <v>75</v>
      </c>
      <c r="N181" s="22">
        <v>80</v>
      </c>
    </row>
    <row r="182" spans="1:14" ht="11" customHeight="1">
      <c r="A182" s="20"/>
      <c r="B182" s="21">
        <v>2023</v>
      </c>
      <c r="C182" s="22">
        <v>80</v>
      </c>
      <c r="D182" s="22">
        <v>80</v>
      </c>
      <c r="E182" s="22">
        <v>82</v>
      </c>
      <c r="F182" s="22">
        <v>82</v>
      </c>
      <c r="G182" s="22">
        <v>83</v>
      </c>
      <c r="H182" s="22">
        <v>83</v>
      </c>
      <c r="I182" s="22">
        <v>85</v>
      </c>
      <c r="J182" s="22">
        <v>79</v>
      </c>
      <c r="K182" s="22">
        <v>78</v>
      </c>
      <c r="L182" s="22">
        <v>80</v>
      </c>
      <c r="M182" s="22">
        <v>80</v>
      </c>
      <c r="N182" s="22">
        <v>80</v>
      </c>
    </row>
    <row r="183" spans="1:14" ht="11" customHeight="1">
      <c r="A183" s="20"/>
      <c r="B183" s="21">
        <v>2024</v>
      </c>
      <c r="C183" s="22">
        <v>80</v>
      </c>
      <c r="D183" s="22">
        <v>80</v>
      </c>
      <c r="E183" s="22">
        <v>80</v>
      </c>
      <c r="F183" s="22">
        <v>80</v>
      </c>
      <c r="G183" s="22">
        <v>80</v>
      </c>
      <c r="H183" s="22">
        <v>80</v>
      </c>
      <c r="I183" s="22">
        <v>80</v>
      </c>
      <c r="J183" s="22">
        <v>80</v>
      </c>
      <c r="K183" s="22">
        <v>81</v>
      </c>
      <c r="L183" s="22">
        <v>80.625</v>
      </c>
      <c r="M183" s="22">
        <v>80</v>
      </c>
      <c r="N183" s="22">
        <v>80</v>
      </c>
    </row>
    <row r="184" spans="1:14" ht="11" customHeight="1">
      <c r="A184" s="24"/>
      <c r="B184" s="25">
        <v>2025</v>
      </c>
      <c r="C184" s="26">
        <v>78</v>
      </c>
      <c r="D184" s="26">
        <v>79</v>
      </c>
      <c r="E184" s="26">
        <v>80</v>
      </c>
      <c r="F184" s="26">
        <v>80</v>
      </c>
      <c r="G184" s="26">
        <v>80</v>
      </c>
      <c r="H184" s="26">
        <v>78</v>
      </c>
      <c r="I184" s="26">
        <v>72</v>
      </c>
      <c r="J184" s="26">
        <v>84</v>
      </c>
      <c r="K184" s="26">
        <v>77.5</v>
      </c>
      <c r="L184" s="26">
        <v>76</v>
      </c>
      <c r="M184" s="26">
        <v>90</v>
      </c>
    </row>
    <row r="185" spans="1:14" ht="11" customHeight="1">
      <c r="A185" s="34" t="s">
        <v>60</v>
      </c>
      <c r="B185" s="28">
        <v>2018</v>
      </c>
      <c r="C185" s="29">
        <v>42.5</v>
      </c>
      <c r="D185" s="29">
        <v>42.5</v>
      </c>
      <c r="E185" s="29">
        <v>42</v>
      </c>
      <c r="F185" s="29">
        <v>42.5</v>
      </c>
      <c r="G185" s="29">
        <v>42.5</v>
      </c>
      <c r="H185" s="29">
        <v>42.5</v>
      </c>
      <c r="I185" s="29">
        <v>42.5</v>
      </c>
      <c r="J185" s="29">
        <v>42.5</v>
      </c>
      <c r="K185" s="29">
        <v>42.5</v>
      </c>
      <c r="L185" s="29">
        <v>43.5</v>
      </c>
      <c r="M185" s="30">
        <v>43.5</v>
      </c>
      <c r="N185" s="29">
        <v>43.5</v>
      </c>
    </row>
    <row r="186" spans="1:14" ht="11" customHeight="1">
      <c r="A186" s="20"/>
      <c r="B186" s="21">
        <v>2019</v>
      </c>
      <c r="C186" s="22">
        <v>43</v>
      </c>
      <c r="D186" s="22">
        <v>42.5</v>
      </c>
      <c r="E186" s="22">
        <v>43.4</v>
      </c>
      <c r="F186" s="22">
        <v>43.4</v>
      </c>
      <c r="G186" s="22">
        <v>42.5</v>
      </c>
      <c r="H186" s="22">
        <v>44.5</v>
      </c>
      <c r="I186" s="22">
        <v>43.5</v>
      </c>
      <c r="J186" s="22">
        <v>42.5</v>
      </c>
      <c r="K186" s="22">
        <v>43</v>
      </c>
      <c r="L186" s="22">
        <v>45</v>
      </c>
      <c r="M186" s="23">
        <v>45</v>
      </c>
      <c r="N186" s="22">
        <v>45</v>
      </c>
    </row>
    <row r="187" spans="1:14" ht="11" customHeight="1">
      <c r="A187" s="20"/>
      <c r="B187" s="21">
        <v>2020</v>
      </c>
      <c r="C187" s="22">
        <v>45</v>
      </c>
      <c r="D187" s="22">
        <v>45</v>
      </c>
      <c r="E187" s="22">
        <v>45</v>
      </c>
      <c r="F187" s="22">
        <v>45</v>
      </c>
      <c r="G187" s="22">
        <v>45</v>
      </c>
      <c r="H187" s="22">
        <v>50</v>
      </c>
      <c r="I187" s="22">
        <v>45</v>
      </c>
      <c r="J187" s="22">
        <v>45</v>
      </c>
      <c r="K187" s="22">
        <v>45</v>
      </c>
      <c r="L187" s="22">
        <v>45</v>
      </c>
      <c r="M187" s="23">
        <v>45</v>
      </c>
      <c r="N187" s="22">
        <v>45</v>
      </c>
    </row>
    <row r="188" spans="1:14" ht="11" customHeight="1">
      <c r="A188" s="20"/>
      <c r="B188" s="21">
        <v>2021</v>
      </c>
      <c r="C188" s="22">
        <v>45</v>
      </c>
      <c r="D188" s="22">
        <v>45</v>
      </c>
      <c r="E188" s="22">
        <v>45</v>
      </c>
      <c r="F188" s="22">
        <v>50</v>
      </c>
      <c r="G188" s="22">
        <v>45</v>
      </c>
      <c r="H188" s="22">
        <v>47.5</v>
      </c>
      <c r="I188" s="22">
        <v>45</v>
      </c>
      <c r="J188" s="22">
        <v>45</v>
      </c>
      <c r="K188" s="22">
        <v>45</v>
      </c>
      <c r="L188" s="22">
        <v>45</v>
      </c>
      <c r="M188" s="23">
        <v>50</v>
      </c>
      <c r="N188" s="22">
        <v>50</v>
      </c>
    </row>
    <row r="189" spans="1:14" ht="11" customHeight="1">
      <c r="A189" s="20"/>
      <c r="B189" s="21">
        <v>2022</v>
      </c>
      <c r="C189" s="22">
        <v>50</v>
      </c>
      <c r="D189" s="22">
        <v>60</v>
      </c>
      <c r="E189" s="22">
        <v>50</v>
      </c>
      <c r="F189" s="22">
        <v>62.5</v>
      </c>
      <c r="G189" s="22">
        <v>62.5</v>
      </c>
      <c r="H189" s="22">
        <v>65</v>
      </c>
      <c r="I189" s="22">
        <v>65</v>
      </c>
      <c r="J189" s="22">
        <v>65</v>
      </c>
      <c r="K189" s="22">
        <v>65</v>
      </c>
      <c r="L189" s="22">
        <v>65</v>
      </c>
      <c r="M189" s="23">
        <v>65</v>
      </c>
      <c r="N189" s="22">
        <v>65</v>
      </c>
    </row>
    <row r="190" spans="1:14" ht="11" customHeight="1">
      <c r="A190" s="20"/>
      <c r="B190" s="21">
        <v>2023</v>
      </c>
      <c r="C190" s="22">
        <v>65</v>
      </c>
      <c r="D190" s="22">
        <v>65</v>
      </c>
      <c r="E190" s="22">
        <v>65</v>
      </c>
      <c r="F190" s="22">
        <v>65</v>
      </c>
      <c r="G190" s="22">
        <v>65</v>
      </c>
      <c r="H190" s="22">
        <v>65</v>
      </c>
      <c r="I190" s="22">
        <v>65</v>
      </c>
      <c r="J190" s="22">
        <v>65</v>
      </c>
      <c r="K190" s="22">
        <v>65</v>
      </c>
      <c r="L190" s="22">
        <v>65</v>
      </c>
      <c r="M190" s="22">
        <v>65</v>
      </c>
      <c r="N190" s="22">
        <v>65</v>
      </c>
    </row>
    <row r="191" spans="1:14" ht="11" customHeight="1">
      <c r="A191" s="20"/>
      <c r="B191" s="21">
        <v>2024</v>
      </c>
      <c r="C191" s="22">
        <v>65</v>
      </c>
      <c r="D191" s="22">
        <v>65</v>
      </c>
      <c r="E191" s="22">
        <v>68</v>
      </c>
      <c r="F191" s="22">
        <v>65</v>
      </c>
      <c r="G191" s="22">
        <v>65</v>
      </c>
      <c r="H191" s="22">
        <v>65</v>
      </c>
      <c r="I191" s="22">
        <v>65</v>
      </c>
      <c r="J191" s="22">
        <v>65</v>
      </c>
      <c r="K191" s="22">
        <v>62</v>
      </c>
      <c r="L191" s="22">
        <v>80</v>
      </c>
      <c r="M191" s="23" t="s">
        <v>4</v>
      </c>
      <c r="N191" s="23" t="s">
        <v>4</v>
      </c>
    </row>
    <row r="192" spans="1:14" ht="11" customHeight="1">
      <c r="A192" s="24"/>
      <c r="B192" s="25">
        <v>2025</v>
      </c>
      <c r="C192" s="26">
        <v>57</v>
      </c>
      <c r="D192" s="26">
        <v>57</v>
      </c>
      <c r="E192" s="26">
        <v>58</v>
      </c>
      <c r="F192" s="26">
        <v>57</v>
      </c>
      <c r="G192" s="26">
        <v>57</v>
      </c>
      <c r="H192" s="26">
        <v>53</v>
      </c>
      <c r="I192" s="26">
        <v>55</v>
      </c>
      <c r="J192" s="26">
        <v>55</v>
      </c>
      <c r="K192" s="26">
        <v>55</v>
      </c>
      <c r="L192" s="26">
        <v>50</v>
      </c>
      <c r="M192" s="26">
        <v>55</v>
      </c>
      <c r="N192" s="201"/>
    </row>
    <row r="193" spans="1:15" ht="11" customHeight="1">
      <c r="A193" s="20" t="s">
        <v>64</v>
      </c>
      <c r="B193" s="21">
        <v>2018</v>
      </c>
      <c r="C193" s="22">
        <v>30</v>
      </c>
      <c r="D193" s="22">
        <v>30</v>
      </c>
      <c r="E193" s="22">
        <v>30</v>
      </c>
      <c r="F193" s="22">
        <v>30</v>
      </c>
      <c r="G193" s="22">
        <v>30.5</v>
      </c>
      <c r="H193" s="22">
        <v>31</v>
      </c>
      <c r="I193" s="22">
        <v>31</v>
      </c>
      <c r="J193" s="22">
        <v>31</v>
      </c>
      <c r="K193" s="22">
        <v>31</v>
      </c>
      <c r="L193" s="22">
        <v>31</v>
      </c>
      <c r="M193" s="23">
        <v>31</v>
      </c>
      <c r="N193" s="22">
        <v>32</v>
      </c>
    </row>
    <row r="194" spans="1:15" ht="11" customHeight="1">
      <c r="A194" s="20"/>
      <c r="B194" s="21">
        <v>2019</v>
      </c>
      <c r="C194" s="22">
        <v>35</v>
      </c>
      <c r="D194" s="22">
        <v>35</v>
      </c>
      <c r="E194" s="22">
        <v>35</v>
      </c>
      <c r="F194" s="22">
        <v>35</v>
      </c>
      <c r="G194" s="22">
        <v>35</v>
      </c>
      <c r="H194" s="22">
        <v>30</v>
      </c>
      <c r="I194" s="22">
        <v>36.5</v>
      </c>
      <c r="J194" s="22">
        <v>37.5</v>
      </c>
      <c r="K194" s="22">
        <v>33</v>
      </c>
      <c r="L194" s="22">
        <v>32.5</v>
      </c>
      <c r="M194" s="23">
        <v>35</v>
      </c>
      <c r="N194" s="22">
        <v>32.5</v>
      </c>
    </row>
    <row r="195" spans="1:15" ht="11" customHeight="1">
      <c r="A195" s="42"/>
      <c r="B195" s="21">
        <v>2020</v>
      </c>
      <c r="C195" s="22">
        <v>42.5</v>
      </c>
      <c r="D195" s="22" t="s">
        <v>4</v>
      </c>
      <c r="E195" s="22" t="s">
        <v>4</v>
      </c>
      <c r="F195" s="22" t="s">
        <v>4</v>
      </c>
      <c r="G195" s="22" t="s">
        <v>4</v>
      </c>
      <c r="H195" s="22" t="s">
        <v>4</v>
      </c>
      <c r="I195" s="22" t="s">
        <v>4</v>
      </c>
      <c r="J195" s="22" t="s">
        <v>4</v>
      </c>
      <c r="K195" s="22" t="s">
        <v>4</v>
      </c>
      <c r="L195" s="22" t="s">
        <v>4</v>
      </c>
      <c r="M195" s="23" t="s">
        <v>4</v>
      </c>
      <c r="N195" s="22" t="s">
        <v>4</v>
      </c>
    </row>
    <row r="196" spans="1:15" ht="11" customHeight="1">
      <c r="A196" s="42"/>
      <c r="B196" s="21">
        <v>2021</v>
      </c>
      <c r="C196" s="22" t="s">
        <v>4</v>
      </c>
      <c r="D196" s="22">
        <v>37.5</v>
      </c>
      <c r="E196" s="22" t="s">
        <v>4</v>
      </c>
      <c r="F196" s="22">
        <v>37.5</v>
      </c>
      <c r="G196" s="22">
        <v>37.5</v>
      </c>
      <c r="H196" s="22">
        <v>40</v>
      </c>
      <c r="I196" s="22">
        <v>42.5</v>
      </c>
      <c r="J196" s="22">
        <v>42.5</v>
      </c>
      <c r="K196" s="22">
        <v>42.5</v>
      </c>
      <c r="L196" s="22">
        <v>45</v>
      </c>
      <c r="M196" s="23">
        <v>47.5</v>
      </c>
      <c r="N196" s="22">
        <v>47.5</v>
      </c>
    </row>
    <row r="197" spans="1:15" ht="11" customHeight="1">
      <c r="A197" s="42"/>
      <c r="B197" s="21">
        <v>2022</v>
      </c>
      <c r="C197" s="22">
        <v>48</v>
      </c>
      <c r="D197" s="22">
        <v>48</v>
      </c>
      <c r="E197" s="22">
        <v>62</v>
      </c>
      <c r="F197" s="22">
        <v>57</v>
      </c>
      <c r="G197" s="22">
        <v>62.5</v>
      </c>
      <c r="H197" s="22">
        <v>42.5</v>
      </c>
      <c r="I197" s="22">
        <v>42.5</v>
      </c>
      <c r="J197" s="22">
        <v>47</v>
      </c>
      <c r="K197" s="22">
        <v>48</v>
      </c>
      <c r="L197" s="22">
        <v>48</v>
      </c>
      <c r="M197" s="23">
        <v>48</v>
      </c>
      <c r="N197" s="22">
        <v>52</v>
      </c>
    </row>
    <row r="198" spans="1:15" ht="11" customHeight="1">
      <c r="A198" s="42"/>
      <c r="B198" s="21">
        <v>2023</v>
      </c>
      <c r="C198" s="22">
        <v>50</v>
      </c>
      <c r="D198" s="22">
        <v>50</v>
      </c>
      <c r="E198" s="22">
        <v>55</v>
      </c>
      <c r="F198" s="22">
        <v>62.5</v>
      </c>
      <c r="G198" s="22">
        <v>55</v>
      </c>
      <c r="H198" s="22">
        <v>55</v>
      </c>
      <c r="I198" s="22">
        <v>55</v>
      </c>
      <c r="J198" s="22">
        <v>53</v>
      </c>
      <c r="K198" s="22">
        <v>53</v>
      </c>
      <c r="L198" s="22">
        <v>53</v>
      </c>
      <c r="M198" s="22">
        <v>53</v>
      </c>
      <c r="N198" s="22">
        <v>53</v>
      </c>
    </row>
    <row r="199" spans="1:15" ht="11" customHeight="1">
      <c r="A199" s="42"/>
      <c r="B199" s="21">
        <v>2024</v>
      </c>
      <c r="C199" s="22">
        <v>60</v>
      </c>
      <c r="D199" s="22">
        <v>53</v>
      </c>
      <c r="E199" s="22">
        <v>53</v>
      </c>
      <c r="F199" s="22">
        <v>55</v>
      </c>
      <c r="G199" s="22">
        <v>55</v>
      </c>
      <c r="H199" s="22">
        <v>55</v>
      </c>
      <c r="I199" s="22">
        <v>64</v>
      </c>
      <c r="J199" s="22">
        <v>58</v>
      </c>
      <c r="K199" s="22">
        <v>56</v>
      </c>
      <c r="L199" s="22">
        <v>50</v>
      </c>
      <c r="M199" s="22">
        <v>52.5</v>
      </c>
      <c r="N199" s="23" t="s">
        <v>4</v>
      </c>
      <c r="O199" s="202"/>
    </row>
    <row r="200" spans="1:15" ht="11" customHeight="1">
      <c r="A200" s="43"/>
      <c r="B200" s="25">
        <v>2025</v>
      </c>
      <c r="C200" s="26">
        <v>50</v>
      </c>
      <c r="D200" s="26">
        <v>50</v>
      </c>
      <c r="E200" s="26">
        <v>50</v>
      </c>
      <c r="F200" s="26">
        <v>50</v>
      </c>
      <c r="G200" s="26">
        <v>50</v>
      </c>
      <c r="H200" s="26">
        <v>50</v>
      </c>
      <c r="I200" s="26">
        <v>50</v>
      </c>
      <c r="J200" s="26">
        <v>50</v>
      </c>
      <c r="K200" s="26">
        <v>50</v>
      </c>
      <c r="L200" s="26">
        <v>50</v>
      </c>
      <c r="M200" s="26">
        <v>50</v>
      </c>
    </row>
    <row r="201" spans="1:15" ht="9" customHeight="1">
      <c r="A201" s="10" t="s">
        <v>73</v>
      </c>
      <c r="B201" s="44"/>
      <c r="C201" s="44"/>
      <c r="D201" s="44"/>
      <c r="E201" s="44"/>
      <c r="F201" s="44"/>
      <c r="G201" s="44"/>
      <c r="H201" s="45"/>
      <c r="I201" s="46"/>
      <c r="J201" s="45"/>
      <c r="K201" s="45"/>
      <c r="L201" s="45"/>
      <c r="M201" s="45"/>
      <c r="N201" s="45"/>
    </row>
    <row r="202" spans="1:15" ht="9" customHeight="1">
      <c r="A202" s="47" t="s">
        <v>55</v>
      </c>
      <c r="B202" s="47"/>
      <c r="C202" s="47"/>
      <c r="D202" s="47"/>
      <c r="E202" s="47"/>
      <c r="F202" s="47"/>
      <c r="G202" s="47"/>
      <c r="H202" s="14"/>
      <c r="I202" s="48"/>
      <c r="J202" s="14"/>
      <c r="K202" s="14"/>
      <c r="L202" s="14"/>
      <c r="M202" s="14"/>
      <c r="N202" s="14"/>
    </row>
    <row r="203" spans="1:15" ht="9" customHeight="1">
      <c r="A203" s="49" t="s">
        <v>56</v>
      </c>
      <c r="B203" s="49"/>
      <c r="C203" s="49"/>
      <c r="D203" s="49"/>
      <c r="E203" s="49"/>
      <c r="F203" s="49"/>
      <c r="G203" s="49"/>
      <c r="H203" s="12"/>
      <c r="I203" s="12"/>
      <c r="J203" s="12"/>
      <c r="K203" s="12"/>
      <c r="L203" s="12"/>
      <c r="M203" s="12"/>
      <c r="N203" s="12"/>
    </row>
    <row r="204" spans="1:15" ht="9" customHeight="1">
      <c r="A204" s="49" t="s">
        <v>410</v>
      </c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</row>
  </sheetData>
  <mergeCells count="4">
    <mergeCell ref="A1:N1"/>
    <mergeCell ref="A2:N2"/>
    <mergeCell ref="A66:F66"/>
    <mergeCell ref="A134:F134"/>
  </mergeCells>
  <pageMargins left="0.27559055118110237" right="0.27559055118110237" top="0.39370078740157483" bottom="0.39370078740157483" header="0" footer="0"/>
  <pageSetup paperSize="9" orientation="portrait" horizontalDpi="0" verticalDpi="0"/>
  <rowBreaks count="1" manualBreakCount="1">
    <brk id="65" max="14" man="1"/>
  </rowBreaks>
  <ignoredErrors>
    <ignoredError sqref="L112 N112" numberStoredAsText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Hoja13"/>
  <dimension ref="A1:O82"/>
  <sheetViews>
    <sheetView showGridLines="0" zoomScaleNormal="100" workbookViewId="0">
      <selection activeCell="P39" sqref="P39"/>
    </sheetView>
  </sheetViews>
  <sheetFormatPr baseColWidth="10" defaultColWidth="11.5" defaultRowHeight="13"/>
  <cols>
    <col min="1" max="1" width="13.6640625" style="119" customWidth="1"/>
    <col min="2" max="4" width="4.83203125" style="119" customWidth="1"/>
    <col min="5" max="5" width="1.83203125" style="119" customWidth="1"/>
    <col min="6" max="6" width="13.6640625" style="119" customWidth="1"/>
    <col min="7" max="9" width="4.83203125" style="119" customWidth="1"/>
    <col min="10" max="10" width="1.83203125" style="119" customWidth="1"/>
    <col min="11" max="11" width="13.6640625" style="119" customWidth="1"/>
    <col min="12" max="14" width="4.83203125" style="119" customWidth="1"/>
    <col min="15" max="15" width="13.6640625" style="119" customWidth="1"/>
    <col min="16" max="16384" width="11.5" style="119"/>
  </cols>
  <sheetData>
    <row r="1" spans="1:15">
      <c r="A1" s="50" t="s">
        <v>560</v>
      </c>
      <c r="B1" s="14"/>
      <c r="C1" s="14"/>
      <c r="D1" s="51"/>
      <c r="E1" s="51"/>
      <c r="F1" s="14"/>
      <c r="G1" s="14"/>
      <c r="H1" s="14"/>
      <c r="I1" s="14"/>
      <c r="J1" s="14"/>
      <c r="K1" s="14"/>
      <c r="L1" s="14"/>
      <c r="M1" s="14"/>
      <c r="N1" s="7"/>
      <c r="O1" s="51"/>
    </row>
    <row r="2" spans="1:15" ht="12" customHeight="1">
      <c r="A2" s="50" t="s">
        <v>105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7"/>
      <c r="O2" s="14"/>
    </row>
    <row r="3" spans="1:15" ht="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7"/>
      <c r="O3" s="14"/>
    </row>
    <row r="4" spans="1:15" ht="11" customHeight="1">
      <c r="A4" s="773" t="s">
        <v>106</v>
      </c>
      <c r="B4" s="770" t="s">
        <v>561</v>
      </c>
      <c r="C4" s="771"/>
      <c r="D4" s="772"/>
      <c r="E4" s="52"/>
      <c r="F4" s="773" t="s">
        <v>106</v>
      </c>
      <c r="G4" s="770" t="s">
        <v>561</v>
      </c>
      <c r="H4" s="771"/>
      <c r="I4" s="772"/>
      <c r="J4" s="52"/>
      <c r="K4" s="773" t="s">
        <v>106</v>
      </c>
      <c r="L4" s="770" t="s">
        <v>561</v>
      </c>
      <c r="M4" s="771"/>
      <c r="N4" s="772"/>
      <c r="O4" s="9"/>
    </row>
    <row r="5" spans="1:15" ht="11" customHeight="1">
      <c r="A5" s="774"/>
      <c r="B5" s="217">
        <v>2024</v>
      </c>
      <c r="C5" s="217">
        <v>2025</v>
      </c>
      <c r="D5" s="217" t="s">
        <v>1</v>
      </c>
      <c r="E5" s="52"/>
      <c r="F5" s="774"/>
      <c r="G5" s="217">
        <v>2024</v>
      </c>
      <c r="H5" s="217">
        <v>2025</v>
      </c>
      <c r="I5" s="217" t="s">
        <v>1</v>
      </c>
      <c r="J5" s="52"/>
      <c r="K5" s="774"/>
      <c r="L5" s="217">
        <v>2024</v>
      </c>
      <c r="M5" s="217">
        <v>2025</v>
      </c>
      <c r="N5" s="217" t="s">
        <v>1</v>
      </c>
      <c r="O5" s="9"/>
    </row>
    <row r="6" spans="1:15" ht="3" customHeight="1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1:15" ht="12" customHeight="1">
      <c r="A7" s="224" t="s">
        <v>400</v>
      </c>
      <c r="B7" s="53"/>
      <c r="C7" s="53"/>
      <c r="D7" s="56"/>
      <c r="E7" s="52"/>
      <c r="F7" s="224" t="s">
        <v>16</v>
      </c>
      <c r="G7" s="202"/>
      <c r="H7" s="202"/>
      <c r="I7" s="202"/>
      <c r="J7" s="52"/>
      <c r="K7" s="224" t="s">
        <v>63</v>
      </c>
      <c r="L7" s="53"/>
      <c r="M7" s="53"/>
      <c r="N7" s="56"/>
      <c r="O7" s="52"/>
    </row>
    <row r="8" spans="1:15" ht="12" customHeight="1">
      <c r="A8" s="66" t="s">
        <v>404</v>
      </c>
      <c r="B8" s="55">
        <v>50</v>
      </c>
      <c r="C8" s="55">
        <v>50</v>
      </c>
      <c r="D8" s="183">
        <f>((C8/B8)-    1)*100</f>
        <v>0</v>
      </c>
      <c r="E8" s="52"/>
      <c r="F8" s="66" t="s">
        <v>17</v>
      </c>
      <c r="G8" s="55">
        <v>47</v>
      </c>
      <c r="H8" s="55">
        <v>50</v>
      </c>
      <c r="I8" s="183">
        <f t="shared" ref="I8:I17" si="0">((H8/G8)-    1)*100</f>
        <v>6.3829787234042534</v>
      </c>
      <c r="J8" s="202"/>
      <c r="K8" s="699" t="s">
        <v>64</v>
      </c>
      <c r="L8" s="55" t="s">
        <v>107</v>
      </c>
      <c r="M8" s="657">
        <v>42</v>
      </c>
      <c r="N8" s="183" t="s">
        <v>4</v>
      </c>
      <c r="O8" s="52"/>
    </row>
    <row r="9" spans="1:15" ht="12" customHeight="1">
      <c r="A9" s="432" t="s">
        <v>401</v>
      </c>
      <c r="B9" s="254">
        <v>55</v>
      </c>
      <c r="C9" s="254">
        <v>46</v>
      </c>
      <c r="D9" s="184">
        <f>((C9/B9)-    1)*100</f>
        <v>-16.36363636363637</v>
      </c>
      <c r="E9" s="52"/>
      <c r="F9" s="66" t="s">
        <v>18</v>
      </c>
      <c r="G9" s="55">
        <v>48.51</v>
      </c>
      <c r="H9" s="55">
        <v>49</v>
      </c>
      <c r="I9" s="183">
        <f t="shared" si="0"/>
        <v>1.0101010101010166</v>
      </c>
      <c r="J9" s="52"/>
      <c r="K9" s="435" t="s">
        <v>562</v>
      </c>
      <c r="L9" s="57" t="s">
        <v>107</v>
      </c>
      <c r="M9" s="71">
        <v>30</v>
      </c>
      <c r="N9" s="184" t="s">
        <v>4</v>
      </c>
      <c r="O9" s="52"/>
    </row>
    <row r="10" spans="1:15" ht="12" customHeight="1">
      <c r="A10" s="224" t="s">
        <v>367</v>
      </c>
      <c r="B10" s="53"/>
      <c r="C10" s="53"/>
      <c r="D10" s="56"/>
      <c r="E10" s="52"/>
      <c r="F10" s="66" t="s">
        <v>52</v>
      </c>
      <c r="G10" s="55">
        <v>39</v>
      </c>
      <c r="H10" s="55">
        <v>39</v>
      </c>
      <c r="I10" s="183">
        <f t="shared" si="0"/>
        <v>0</v>
      </c>
      <c r="J10" s="52"/>
      <c r="K10" s="449" t="s">
        <v>422</v>
      </c>
      <c r="L10" s="450"/>
      <c r="M10" s="450"/>
      <c r="N10" s="56"/>
      <c r="O10" s="52"/>
    </row>
    <row r="11" spans="1:15" ht="12" customHeight="1">
      <c r="A11" s="66" t="s">
        <v>368</v>
      </c>
      <c r="B11" s="55" t="s">
        <v>107</v>
      </c>
      <c r="C11" s="55">
        <v>55</v>
      </c>
      <c r="D11" s="183" t="s">
        <v>4</v>
      </c>
      <c r="E11" s="52"/>
      <c r="F11" s="66" t="s">
        <v>67</v>
      </c>
      <c r="G11" s="55">
        <v>40</v>
      </c>
      <c r="H11" s="55">
        <v>40</v>
      </c>
      <c r="I11" s="183">
        <f t="shared" si="0"/>
        <v>0</v>
      </c>
      <c r="J11" s="52"/>
      <c r="K11" s="447" t="s">
        <v>423</v>
      </c>
      <c r="L11" s="448">
        <v>69</v>
      </c>
      <c r="M11" s="448">
        <v>84</v>
      </c>
      <c r="N11" s="184">
        <f>((M11/L11)-    1)*100</f>
        <v>21.739130434782616</v>
      </c>
      <c r="O11" s="52"/>
    </row>
    <row r="12" spans="1:15" ht="12" customHeight="1">
      <c r="A12" s="66" t="s">
        <v>566</v>
      </c>
      <c r="B12" s="55" t="s">
        <v>107</v>
      </c>
      <c r="C12" s="55">
        <v>49</v>
      </c>
      <c r="D12" s="183" t="s">
        <v>4</v>
      </c>
      <c r="E12" s="52"/>
      <c r="F12" s="66" t="s">
        <v>19</v>
      </c>
      <c r="G12" s="55">
        <v>53.888888888888886</v>
      </c>
      <c r="H12" s="55">
        <v>46</v>
      </c>
      <c r="I12" s="183">
        <f t="shared" si="0"/>
        <v>-14.639175257731951</v>
      </c>
      <c r="J12" s="52"/>
      <c r="K12" s="449" t="s">
        <v>168</v>
      </c>
      <c r="L12" s="450"/>
      <c r="M12" s="450"/>
      <c r="N12" s="56"/>
      <c r="O12" s="52"/>
    </row>
    <row r="13" spans="1:15" ht="12" customHeight="1">
      <c r="A13" s="66" t="s">
        <v>567</v>
      </c>
      <c r="B13" s="55" t="s">
        <v>107</v>
      </c>
      <c r="C13" s="55">
        <v>55</v>
      </c>
      <c r="D13" s="183" t="s">
        <v>4</v>
      </c>
      <c r="E13" s="52"/>
      <c r="F13" s="66" t="s">
        <v>108</v>
      </c>
      <c r="G13" s="55">
        <v>48</v>
      </c>
      <c r="H13" s="55">
        <v>38</v>
      </c>
      <c r="I13" s="183">
        <f t="shared" si="0"/>
        <v>-20.833333333333336</v>
      </c>
      <c r="J13" s="52"/>
      <c r="K13" s="444" t="s">
        <v>538</v>
      </c>
      <c r="L13" s="55" t="s">
        <v>107</v>
      </c>
      <c r="M13" s="445">
        <v>80</v>
      </c>
      <c r="N13" s="183" t="s">
        <v>4</v>
      </c>
      <c r="O13" s="52"/>
    </row>
    <row r="14" spans="1:15" ht="12" customHeight="1">
      <c r="A14" s="66" t="s">
        <v>431</v>
      </c>
      <c r="B14" s="55" t="s">
        <v>107</v>
      </c>
      <c r="C14" s="55">
        <v>38</v>
      </c>
      <c r="D14" s="183" t="s">
        <v>4</v>
      </c>
      <c r="E14" s="52"/>
      <c r="F14" s="66" t="s">
        <v>20</v>
      </c>
      <c r="G14" s="55">
        <v>46</v>
      </c>
      <c r="H14" s="55">
        <v>47</v>
      </c>
      <c r="I14" s="183">
        <f t="shared" si="0"/>
        <v>2.1739130434782705</v>
      </c>
      <c r="J14" s="52"/>
      <c r="K14" s="446" t="s">
        <v>169</v>
      </c>
      <c r="L14" s="55" t="s">
        <v>107</v>
      </c>
      <c r="M14" s="445">
        <v>85</v>
      </c>
      <c r="N14" s="183" t="s">
        <v>4</v>
      </c>
      <c r="O14" s="52"/>
    </row>
    <row r="15" spans="1:15" ht="12" customHeight="1">
      <c r="A15" s="432" t="s">
        <v>435</v>
      </c>
      <c r="B15" s="55" t="s">
        <v>107</v>
      </c>
      <c r="C15" s="254">
        <v>60</v>
      </c>
      <c r="D15" s="183" t="s">
        <v>4</v>
      </c>
      <c r="E15" s="52"/>
      <c r="F15" s="66" t="s">
        <v>21</v>
      </c>
      <c r="G15" s="55">
        <v>45</v>
      </c>
      <c r="H15" s="55">
        <v>45</v>
      </c>
      <c r="I15" s="183">
        <f t="shared" si="0"/>
        <v>0</v>
      </c>
      <c r="J15" s="52"/>
      <c r="K15" s="446" t="s">
        <v>568</v>
      </c>
      <c r="L15" s="55" t="s">
        <v>107</v>
      </c>
      <c r="M15" s="445">
        <v>85</v>
      </c>
      <c r="N15" s="183" t="s">
        <v>4</v>
      </c>
      <c r="O15" s="52"/>
    </row>
    <row r="16" spans="1:15" ht="12" customHeight="1">
      <c r="A16" s="225" t="s">
        <v>65</v>
      </c>
      <c r="B16" s="58"/>
      <c r="C16" s="58"/>
      <c r="D16" s="59"/>
      <c r="E16" s="52"/>
      <c r="F16" s="66" t="s">
        <v>22</v>
      </c>
      <c r="G16" s="55">
        <v>40</v>
      </c>
      <c r="H16" s="55">
        <v>40</v>
      </c>
      <c r="I16" s="183">
        <f t="shared" si="0"/>
        <v>0</v>
      </c>
      <c r="J16" s="52"/>
      <c r="K16" s="447" t="s">
        <v>170</v>
      </c>
      <c r="L16" s="57" t="s">
        <v>107</v>
      </c>
      <c r="M16" s="448">
        <v>130</v>
      </c>
      <c r="N16" s="184" t="s">
        <v>4</v>
      </c>
      <c r="O16" s="52"/>
    </row>
    <row r="17" spans="1:15" ht="12" customHeight="1">
      <c r="A17" s="67" t="s">
        <v>565</v>
      </c>
      <c r="B17" s="254">
        <v>45</v>
      </c>
      <c r="C17" s="254">
        <v>58</v>
      </c>
      <c r="D17" s="184">
        <f>((C17/B17)-    1)*100</f>
        <v>28.888888888888896</v>
      </c>
      <c r="E17" s="52"/>
      <c r="F17" s="66" t="s">
        <v>109</v>
      </c>
      <c r="G17" s="55">
        <v>52.37</v>
      </c>
      <c r="H17" s="55">
        <v>63</v>
      </c>
      <c r="I17" s="183">
        <f t="shared" si="0"/>
        <v>20.297880465915608</v>
      </c>
      <c r="J17" s="52"/>
      <c r="K17" s="449" t="s">
        <v>31</v>
      </c>
      <c r="L17" s="450"/>
      <c r="M17" s="450"/>
      <c r="N17" s="56"/>
      <c r="O17" s="52"/>
    </row>
    <row r="18" spans="1:15" ht="12" customHeight="1">
      <c r="A18" s="224" t="s">
        <v>2</v>
      </c>
      <c r="B18" s="55"/>
      <c r="C18" s="55"/>
      <c r="D18" s="183"/>
      <c r="E18" s="52"/>
      <c r="F18" s="67" t="s">
        <v>53</v>
      </c>
      <c r="G18" s="57">
        <v>30.37</v>
      </c>
      <c r="H18" s="57">
        <v>38</v>
      </c>
      <c r="I18" s="184">
        <f>((H18/G18)-    1)*100</f>
        <v>25.123477115574566</v>
      </c>
      <c r="J18" s="52"/>
      <c r="K18" s="444" t="s">
        <v>78</v>
      </c>
      <c r="L18" s="445">
        <v>52.5</v>
      </c>
      <c r="M18" s="445">
        <v>50</v>
      </c>
      <c r="N18" s="183">
        <f>((M18/L18)-    1)*100</f>
        <v>-4.7619047619047672</v>
      </c>
      <c r="O18" s="52"/>
    </row>
    <row r="19" spans="1:15" ht="12" customHeight="1">
      <c r="A19" s="66" t="s">
        <v>5</v>
      </c>
      <c r="B19" s="55">
        <v>96.43</v>
      </c>
      <c r="C19" s="55">
        <v>100</v>
      </c>
      <c r="D19" s="183">
        <f>((C19/B19)-    1)*100</f>
        <v>3.7021673752981377</v>
      </c>
      <c r="E19" s="52"/>
      <c r="F19" s="443" t="s">
        <v>23</v>
      </c>
      <c r="G19" s="451"/>
      <c r="H19" s="451"/>
      <c r="I19" s="59"/>
      <c r="J19" s="52"/>
      <c r="K19" s="446" t="s">
        <v>32</v>
      </c>
      <c r="L19" s="445">
        <v>67.5</v>
      </c>
      <c r="M19" s="445">
        <v>64</v>
      </c>
      <c r="N19" s="183">
        <f>((M19/L19)-    1)*100</f>
        <v>-5.1851851851851816</v>
      </c>
      <c r="O19" s="52"/>
    </row>
    <row r="20" spans="1:15" ht="12" customHeight="1">
      <c r="A20" s="66" t="s">
        <v>66</v>
      </c>
      <c r="B20" s="55">
        <v>98.41</v>
      </c>
      <c r="C20" s="55">
        <v>115</v>
      </c>
      <c r="D20" s="183">
        <f>((C20/B20)-    1)*100</f>
        <v>16.858042881820957</v>
      </c>
      <c r="E20" s="52"/>
      <c r="F20" s="446" t="s">
        <v>424</v>
      </c>
      <c r="G20" s="249">
        <v>56</v>
      </c>
      <c r="H20" s="249">
        <v>65</v>
      </c>
      <c r="I20" s="183">
        <f t="shared" ref="I20:I22" si="1">((H20/G20)-    1)*100</f>
        <v>16.07142857142858</v>
      </c>
      <c r="J20" s="52"/>
      <c r="K20" s="447" t="s">
        <v>33</v>
      </c>
      <c r="L20" s="448">
        <v>55</v>
      </c>
      <c r="M20" s="448">
        <v>58</v>
      </c>
      <c r="N20" s="184">
        <f>((M20/L20)-    1)*100</f>
        <v>5.4545454545454453</v>
      </c>
      <c r="O20" s="52"/>
    </row>
    <row r="21" spans="1:15" ht="12" customHeight="1">
      <c r="A21" s="66" t="s">
        <v>347</v>
      </c>
      <c r="B21" s="55">
        <v>85</v>
      </c>
      <c r="C21" s="55">
        <v>93</v>
      </c>
      <c r="D21" s="183">
        <f t="shared" ref="D21:D23" si="2">((C21/B21)-    1)*100</f>
        <v>9.4117647058823639</v>
      </c>
      <c r="E21" s="52"/>
      <c r="F21" s="446" t="s">
        <v>44</v>
      </c>
      <c r="G21" s="249">
        <v>49</v>
      </c>
      <c r="H21" s="249">
        <v>53</v>
      </c>
      <c r="I21" s="183">
        <f t="shared" si="1"/>
        <v>8.163265306122458</v>
      </c>
      <c r="J21" s="52"/>
      <c r="K21" s="224" t="s">
        <v>34</v>
      </c>
      <c r="L21" s="238"/>
      <c r="M21" s="238"/>
      <c r="N21" s="56"/>
      <c r="O21" s="52"/>
    </row>
    <row r="22" spans="1:15" ht="12" customHeight="1">
      <c r="A22" s="66" t="s">
        <v>71</v>
      </c>
      <c r="B22" s="55">
        <v>80</v>
      </c>
      <c r="C22" s="55">
        <v>105</v>
      </c>
      <c r="D22" s="183">
        <f t="shared" si="2"/>
        <v>31.25</v>
      </c>
      <c r="E22" s="52"/>
      <c r="F22" s="446" t="s">
        <v>425</v>
      </c>
      <c r="G22" s="249">
        <v>75</v>
      </c>
      <c r="H22" s="249">
        <v>68</v>
      </c>
      <c r="I22" s="183">
        <f t="shared" si="1"/>
        <v>-9.3333333333333375</v>
      </c>
      <c r="J22" s="52"/>
      <c r="K22" s="66" t="s">
        <v>35</v>
      </c>
      <c r="L22" s="55" t="s">
        <v>107</v>
      </c>
      <c r="M22" s="63">
        <v>40</v>
      </c>
      <c r="N22" s="183" t="s">
        <v>4</v>
      </c>
      <c r="O22" s="52"/>
    </row>
    <row r="23" spans="1:15" ht="12" customHeight="1">
      <c r="A23" s="66" t="s">
        <v>51</v>
      </c>
      <c r="B23" s="55">
        <v>54</v>
      </c>
      <c r="C23" s="55">
        <v>86</v>
      </c>
      <c r="D23" s="183">
        <f t="shared" si="2"/>
        <v>59.259259259259252</v>
      </c>
      <c r="E23" s="52"/>
      <c r="F23" s="446" t="s">
        <v>48</v>
      </c>
      <c r="G23" s="249">
        <v>70</v>
      </c>
      <c r="H23" s="249">
        <v>50</v>
      </c>
      <c r="I23" s="183">
        <f>((H23/G23)-    1)*100</f>
        <v>-28.571428571428569</v>
      </c>
      <c r="J23" s="52"/>
      <c r="K23" s="66" t="s">
        <v>36</v>
      </c>
      <c r="L23" s="55" t="s">
        <v>107</v>
      </c>
      <c r="M23" s="63">
        <v>60</v>
      </c>
      <c r="N23" s="183" t="s">
        <v>4</v>
      </c>
      <c r="O23" s="52"/>
    </row>
    <row r="24" spans="1:15" ht="12" customHeight="1">
      <c r="A24" s="66" t="s">
        <v>164</v>
      </c>
      <c r="B24" s="55" t="s">
        <v>107</v>
      </c>
      <c r="C24" s="55">
        <v>120</v>
      </c>
      <c r="D24" s="183" t="s">
        <v>4</v>
      </c>
      <c r="E24" s="52"/>
      <c r="F24" s="447" t="s">
        <v>513</v>
      </c>
      <c r="G24" s="254">
        <v>55</v>
      </c>
      <c r="H24" s="254">
        <v>55</v>
      </c>
      <c r="I24" s="184">
        <f>((H24/G24)-    1)*100</f>
        <v>0</v>
      </c>
      <c r="J24" s="52"/>
      <c r="K24" s="67" t="s">
        <v>354</v>
      </c>
      <c r="L24" s="57" t="s">
        <v>107</v>
      </c>
      <c r="M24" s="64">
        <v>45</v>
      </c>
      <c r="N24" s="184" t="s">
        <v>4</v>
      </c>
      <c r="O24" s="52"/>
    </row>
    <row r="25" spans="1:15" ht="12" customHeight="1">
      <c r="A25" s="67" t="s">
        <v>110</v>
      </c>
      <c r="B25" s="57">
        <v>52.5</v>
      </c>
      <c r="C25" s="57">
        <v>80</v>
      </c>
      <c r="D25" s="184">
        <f>((C25/B25)-    1)*100</f>
        <v>52.380952380952372</v>
      </c>
      <c r="E25" s="52"/>
      <c r="F25" s="224" t="s">
        <v>68</v>
      </c>
      <c r="G25" s="202"/>
      <c r="H25" s="202"/>
      <c r="I25" s="202"/>
      <c r="J25" s="52"/>
      <c r="K25" s="224" t="s">
        <v>171</v>
      </c>
      <c r="L25" s="202"/>
      <c r="M25" s="202"/>
      <c r="N25" s="202"/>
      <c r="O25" s="52"/>
    </row>
    <row r="26" spans="1:15" ht="12" customHeight="1">
      <c r="A26" s="224" t="s">
        <v>6</v>
      </c>
      <c r="B26" s="55"/>
      <c r="C26" s="55"/>
      <c r="D26" s="183"/>
      <c r="E26" s="52"/>
      <c r="F26" s="69" t="s">
        <v>74</v>
      </c>
      <c r="G26" s="55">
        <v>65</v>
      </c>
      <c r="H26" s="61">
        <v>80</v>
      </c>
      <c r="I26" s="183">
        <f>((H26/G26)-    1)*100</f>
        <v>23.076923076923084</v>
      </c>
      <c r="J26" s="52"/>
      <c r="K26" s="66" t="s">
        <v>477</v>
      </c>
      <c r="L26" s="55">
        <v>60</v>
      </c>
      <c r="M26" s="63">
        <v>55</v>
      </c>
      <c r="N26" s="183">
        <f t="shared" ref="N26" si="3">((M26/L26)-    1)*100</f>
        <v>-8.3333333333333375</v>
      </c>
      <c r="O26" s="52"/>
    </row>
    <row r="27" spans="1:15" ht="12" customHeight="1">
      <c r="A27" s="66" t="s">
        <v>569</v>
      </c>
      <c r="B27" s="55">
        <v>47</v>
      </c>
      <c r="C27" s="55">
        <v>51</v>
      </c>
      <c r="D27" s="183">
        <f>((C27/B27)-    1)*100</f>
        <v>8.5106382978723296</v>
      </c>
      <c r="E27" s="52"/>
      <c r="F27" s="72" t="s">
        <v>419</v>
      </c>
      <c r="G27" s="55">
        <v>65</v>
      </c>
      <c r="H27" s="585">
        <v>56</v>
      </c>
      <c r="I27" s="184">
        <f>((H27/G27)-    1)*100</f>
        <v>-13.846153846153841</v>
      </c>
      <c r="J27" s="52"/>
      <c r="K27" s="66" t="s">
        <v>175</v>
      </c>
      <c r="L27" s="55" t="s">
        <v>107</v>
      </c>
      <c r="M27" s="63">
        <v>62</v>
      </c>
      <c r="N27" s="183" t="s">
        <v>4</v>
      </c>
      <c r="O27" s="52"/>
    </row>
    <row r="28" spans="1:15" ht="12" customHeight="1">
      <c r="A28" s="66" t="s">
        <v>7</v>
      </c>
      <c r="B28" s="55">
        <v>43</v>
      </c>
      <c r="C28" s="55">
        <v>51</v>
      </c>
      <c r="D28" s="183">
        <f t="shared" ref="D28:D32" si="4">((C28/B28)-    1)*100</f>
        <v>18.604651162790709</v>
      </c>
      <c r="E28" s="52"/>
      <c r="F28" s="225" t="s">
        <v>72</v>
      </c>
      <c r="G28" s="58"/>
      <c r="H28" s="58"/>
      <c r="I28" s="59"/>
      <c r="J28" s="52"/>
      <c r="K28" s="66" t="s">
        <v>173</v>
      </c>
      <c r="L28" s="55">
        <v>60</v>
      </c>
      <c r="M28" s="63">
        <v>62</v>
      </c>
      <c r="N28" s="183">
        <f t="shared" ref="N28:N29" si="5">((M28/L28)-    1)*100</f>
        <v>3.3333333333333437</v>
      </c>
      <c r="O28" s="52"/>
    </row>
    <row r="29" spans="1:15" ht="12" customHeight="1">
      <c r="A29" s="66" t="s">
        <v>570</v>
      </c>
      <c r="B29" s="55">
        <v>56.11</v>
      </c>
      <c r="C29" s="55">
        <v>57</v>
      </c>
      <c r="D29" s="183">
        <f t="shared" si="4"/>
        <v>1.586170023168787</v>
      </c>
      <c r="E29" s="221"/>
      <c r="F29" s="66" t="s">
        <v>26</v>
      </c>
      <c r="G29" s="55" t="s">
        <v>107</v>
      </c>
      <c r="H29" s="249">
        <v>48</v>
      </c>
      <c r="I29" s="183" t="s">
        <v>4</v>
      </c>
      <c r="J29" s="52"/>
      <c r="K29" s="66" t="s">
        <v>420</v>
      </c>
      <c r="L29" s="55">
        <v>75</v>
      </c>
      <c r="M29" s="63">
        <v>80</v>
      </c>
      <c r="N29" s="183">
        <f t="shared" si="5"/>
        <v>6.6666666666666652</v>
      </c>
      <c r="O29" s="7"/>
    </row>
    <row r="30" spans="1:15" ht="12" customHeight="1">
      <c r="A30" s="66" t="s">
        <v>8</v>
      </c>
      <c r="B30" s="55">
        <v>51.1</v>
      </c>
      <c r="C30" s="55">
        <v>52</v>
      </c>
      <c r="D30" s="183">
        <f t="shared" si="4"/>
        <v>1.7612524461839474</v>
      </c>
      <c r="E30" s="221"/>
      <c r="F30" s="66" t="s">
        <v>69</v>
      </c>
      <c r="G30" s="55" t="s">
        <v>107</v>
      </c>
      <c r="H30" s="249">
        <v>43</v>
      </c>
      <c r="I30" s="183" t="s">
        <v>4</v>
      </c>
      <c r="J30" s="54"/>
      <c r="K30" s="66" t="s">
        <v>478</v>
      </c>
      <c r="L30" s="55">
        <v>55</v>
      </c>
      <c r="M30" s="63">
        <v>47</v>
      </c>
      <c r="N30" s="183">
        <f t="shared" ref="N30:N31" si="6">((M30/L30)-    1)*100</f>
        <v>-14.54545454545455</v>
      </c>
      <c r="O30" s="7"/>
    </row>
    <row r="31" spans="1:15" ht="12" customHeight="1">
      <c r="A31" s="66" t="s">
        <v>9</v>
      </c>
      <c r="B31" s="55">
        <v>40</v>
      </c>
      <c r="C31" s="55">
        <v>58</v>
      </c>
      <c r="D31" s="183">
        <f t="shared" si="4"/>
        <v>44.999999999999993</v>
      </c>
      <c r="E31" s="221"/>
      <c r="F31" s="66" t="s">
        <v>514</v>
      </c>
      <c r="G31" s="55" t="s">
        <v>107</v>
      </c>
      <c r="H31" s="249">
        <v>43</v>
      </c>
      <c r="I31" s="183" t="s">
        <v>4</v>
      </c>
      <c r="J31" s="54"/>
      <c r="K31" s="66" t="s">
        <v>479</v>
      </c>
      <c r="L31" s="55">
        <v>55</v>
      </c>
      <c r="M31" s="63">
        <v>63</v>
      </c>
      <c r="N31" s="183">
        <f t="shared" si="6"/>
        <v>14.54545454545455</v>
      </c>
    </row>
    <row r="32" spans="1:15" ht="12" customHeight="1">
      <c r="A32" s="66" t="s">
        <v>10</v>
      </c>
      <c r="B32" s="55">
        <v>56.15</v>
      </c>
      <c r="C32" s="55">
        <v>64</v>
      </c>
      <c r="D32" s="183">
        <f t="shared" si="4"/>
        <v>13.980409617097056</v>
      </c>
      <c r="E32" s="221"/>
      <c r="F32" s="66" t="s">
        <v>515</v>
      </c>
      <c r="G32" s="55">
        <v>45</v>
      </c>
      <c r="H32" s="249">
        <v>45</v>
      </c>
      <c r="I32" s="183">
        <f t="shared" ref="I32" si="7">((H32/G32)-    1)*100</f>
        <v>0</v>
      </c>
      <c r="J32" s="54"/>
      <c r="K32" s="66" t="s">
        <v>480</v>
      </c>
      <c r="L32" s="55">
        <v>65</v>
      </c>
      <c r="M32" s="63">
        <v>61</v>
      </c>
      <c r="N32" s="183">
        <f t="shared" ref="N32:N34" si="8">((M32/L32)-    1)*100</f>
        <v>-6.1538461538461542</v>
      </c>
      <c r="O32" s="7"/>
    </row>
    <row r="33" spans="1:15" ht="12" customHeight="1">
      <c r="A33" s="66" t="s">
        <v>11</v>
      </c>
      <c r="B33" s="55" t="s">
        <v>107</v>
      </c>
      <c r="C33" s="55">
        <v>68</v>
      </c>
      <c r="D33" s="183" t="s">
        <v>4</v>
      </c>
      <c r="E33" s="221"/>
      <c r="F33" s="66" t="s">
        <v>530</v>
      </c>
      <c r="G33" s="55" t="s">
        <v>107</v>
      </c>
      <c r="H33" s="249">
        <v>38</v>
      </c>
      <c r="I33" s="183" t="s">
        <v>4</v>
      </c>
      <c r="J33" s="54"/>
      <c r="K33" s="66" t="s">
        <v>481</v>
      </c>
      <c r="L33" s="55">
        <v>60</v>
      </c>
      <c r="M33" s="63">
        <v>55</v>
      </c>
      <c r="N33" s="183">
        <f t="shared" si="8"/>
        <v>-8.3333333333333375</v>
      </c>
      <c r="O33" s="7"/>
    </row>
    <row r="34" spans="1:15" ht="12" customHeight="1">
      <c r="A34" s="66" t="s">
        <v>459</v>
      </c>
      <c r="B34" s="55">
        <v>58.21</v>
      </c>
      <c r="C34" s="55">
        <v>65</v>
      </c>
      <c r="D34" s="183">
        <f>((C34/B34)-    1)*100</f>
        <v>11.664662429135886</v>
      </c>
      <c r="E34" s="221"/>
      <c r="F34" s="66" t="s">
        <v>516</v>
      </c>
      <c r="G34" s="55">
        <v>45</v>
      </c>
      <c r="H34" s="249">
        <v>50</v>
      </c>
      <c r="I34" s="183">
        <f>((H34/G34)-    1)*100</f>
        <v>11.111111111111116</v>
      </c>
      <c r="J34" s="54"/>
      <c r="K34" s="66" t="s">
        <v>54</v>
      </c>
      <c r="L34" s="55">
        <v>65</v>
      </c>
      <c r="M34" s="63">
        <v>68</v>
      </c>
      <c r="N34" s="183">
        <f t="shared" si="8"/>
        <v>4.6153846153846212</v>
      </c>
      <c r="O34" s="7"/>
    </row>
    <row r="35" spans="1:15" ht="12" customHeight="1">
      <c r="A35" s="66" t="s">
        <v>12</v>
      </c>
      <c r="B35" s="55">
        <v>50</v>
      </c>
      <c r="C35" s="55">
        <v>51</v>
      </c>
      <c r="D35" s="183">
        <f>((C35/B35)-    1)*100</f>
        <v>2.0000000000000018</v>
      </c>
      <c r="E35" s="221"/>
      <c r="F35" s="66" t="s">
        <v>517</v>
      </c>
      <c r="G35" s="55" t="s">
        <v>107</v>
      </c>
      <c r="H35" s="249">
        <v>48</v>
      </c>
      <c r="I35" s="183" t="s">
        <v>4</v>
      </c>
      <c r="J35" s="54"/>
      <c r="K35" s="66" t="s">
        <v>405</v>
      </c>
      <c r="L35" s="55">
        <v>60</v>
      </c>
      <c r="M35" s="63">
        <v>55</v>
      </c>
      <c r="N35" s="183">
        <f t="shared" ref="N35:N37" si="9">((M35/L35)-    1)*100</f>
        <v>-8.3333333333333375</v>
      </c>
      <c r="O35" s="7"/>
    </row>
    <row r="36" spans="1:15" ht="12" customHeight="1">
      <c r="A36" s="66" t="s">
        <v>463</v>
      </c>
      <c r="B36" s="55">
        <v>45.24</v>
      </c>
      <c r="C36" s="55">
        <v>52</v>
      </c>
      <c r="D36" s="183">
        <f>((C36/B36)-    1)*100</f>
        <v>14.942528735632177</v>
      </c>
      <c r="E36" s="221"/>
      <c r="F36" s="66" t="s">
        <v>531</v>
      </c>
      <c r="G36" s="55" t="s">
        <v>107</v>
      </c>
      <c r="H36" s="249">
        <v>55</v>
      </c>
      <c r="I36" s="183" t="s">
        <v>4</v>
      </c>
      <c r="J36" s="54"/>
      <c r="K36" s="66" t="s">
        <v>174</v>
      </c>
      <c r="L36" s="55">
        <v>60</v>
      </c>
      <c r="M36" s="63">
        <v>57</v>
      </c>
      <c r="N36" s="183">
        <f t="shared" si="9"/>
        <v>-5.0000000000000044</v>
      </c>
      <c r="O36" s="7"/>
    </row>
    <row r="37" spans="1:15" ht="12" customHeight="1">
      <c r="A37" s="66" t="s">
        <v>571</v>
      </c>
      <c r="B37" s="55">
        <v>45.31</v>
      </c>
      <c r="C37" s="55">
        <v>45</v>
      </c>
      <c r="D37" s="183">
        <f>((C37/B37)-    1)*100</f>
        <v>-0.68417567865813878</v>
      </c>
      <c r="E37" s="221"/>
      <c r="F37" s="66" t="s">
        <v>518</v>
      </c>
      <c r="G37" s="55">
        <v>45</v>
      </c>
      <c r="H37" s="249">
        <v>48</v>
      </c>
      <c r="I37" s="183">
        <f>((H37/G37)-    1)*100</f>
        <v>6.6666666666666652</v>
      </c>
      <c r="J37" s="54"/>
      <c r="K37" s="66" t="s">
        <v>176</v>
      </c>
      <c r="L37" s="55">
        <v>60</v>
      </c>
      <c r="M37" s="63">
        <v>50</v>
      </c>
      <c r="N37" s="183">
        <f t="shared" si="9"/>
        <v>-16.666666666666664</v>
      </c>
    </row>
    <row r="38" spans="1:15" ht="12" customHeight="1">
      <c r="A38" s="225" t="s">
        <v>13</v>
      </c>
      <c r="B38" s="58"/>
      <c r="C38" s="58"/>
      <c r="D38" s="59"/>
      <c r="E38" s="221"/>
      <c r="F38" s="66" t="s">
        <v>519</v>
      </c>
      <c r="G38" s="55" t="s">
        <v>107</v>
      </c>
      <c r="H38" s="249">
        <v>63</v>
      </c>
      <c r="I38" s="183" t="s">
        <v>4</v>
      </c>
      <c r="J38" s="54"/>
      <c r="K38" s="67" t="s">
        <v>172</v>
      </c>
      <c r="L38" s="57">
        <v>55</v>
      </c>
      <c r="M38" s="64">
        <v>45</v>
      </c>
      <c r="N38" s="184">
        <f t="shared" ref="N38" si="10">((M38/L38)-    1)*100</f>
        <v>-18.181818181818176</v>
      </c>
      <c r="O38" s="7"/>
    </row>
    <row r="39" spans="1:15" ht="12" customHeight="1">
      <c r="A39" s="66" t="s">
        <v>512</v>
      </c>
      <c r="B39" s="55" t="s">
        <v>107</v>
      </c>
      <c r="C39" s="55">
        <v>60</v>
      </c>
      <c r="D39" s="183" t="s">
        <v>4</v>
      </c>
      <c r="E39" s="221"/>
      <c r="F39" s="66" t="s">
        <v>521</v>
      </c>
      <c r="G39" s="55">
        <v>54.25</v>
      </c>
      <c r="H39" s="249">
        <v>50</v>
      </c>
      <c r="I39" s="183">
        <f t="shared" ref="I39" si="11">((H39/G39)-    1)*100</f>
        <v>-7.8341013824884786</v>
      </c>
      <c r="J39" s="54"/>
      <c r="K39" s="225" t="s">
        <v>70</v>
      </c>
      <c r="O39" s="7"/>
    </row>
    <row r="40" spans="1:15" ht="12" customHeight="1">
      <c r="A40" s="66" t="s">
        <v>95</v>
      </c>
      <c r="B40" s="55" t="s">
        <v>107</v>
      </c>
      <c r="C40" s="55">
        <v>60</v>
      </c>
      <c r="D40" s="183" t="s">
        <v>4</v>
      </c>
      <c r="E40" s="221"/>
      <c r="F40" s="67" t="s">
        <v>520</v>
      </c>
      <c r="G40" s="57" t="s">
        <v>107</v>
      </c>
      <c r="H40" s="254">
        <v>55</v>
      </c>
      <c r="I40" s="184" t="s">
        <v>4</v>
      </c>
      <c r="J40" s="54"/>
      <c r="K40" s="66" t="s">
        <v>462</v>
      </c>
      <c r="L40" s="63">
        <v>60</v>
      </c>
      <c r="M40" s="63">
        <v>50</v>
      </c>
      <c r="N40" s="183">
        <f>((M40/L40)-    1)*100</f>
        <v>-16.666666666666664</v>
      </c>
    </row>
    <row r="41" spans="1:15" ht="12" customHeight="1">
      <c r="A41" s="66" t="s">
        <v>476</v>
      </c>
      <c r="B41" s="55" t="s">
        <v>107</v>
      </c>
      <c r="C41" s="55">
        <v>60</v>
      </c>
      <c r="D41" s="183" t="s">
        <v>4</v>
      </c>
      <c r="E41" s="221"/>
      <c r="F41" s="449" t="s">
        <v>27</v>
      </c>
      <c r="G41" s="249"/>
      <c r="H41" s="445"/>
      <c r="I41" s="183"/>
      <c r="J41" s="54"/>
      <c r="K41" s="66" t="s">
        <v>49</v>
      </c>
      <c r="L41" s="63">
        <v>50</v>
      </c>
      <c r="M41" s="63">
        <v>65</v>
      </c>
      <c r="N41" s="183">
        <f>((M41/L41)-    1)*100</f>
        <v>30.000000000000004</v>
      </c>
    </row>
    <row r="42" spans="1:15" ht="12" customHeight="1">
      <c r="A42" s="66" t="s">
        <v>165</v>
      </c>
      <c r="B42" s="60">
        <v>43.27</v>
      </c>
      <c r="C42" s="55">
        <v>45</v>
      </c>
      <c r="D42" s="183">
        <f>((C42/B42)-    1)*100</f>
        <v>3.9981511439796558</v>
      </c>
      <c r="E42" s="221"/>
      <c r="F42" s="446" t="s">
        <v>28</v>
      </c>
      <c r="G42" s="249">
        <v>50</v>
      </c>
      <c r="H42" s="445">
        <v>53</v>
      </c>
      <c r="I42" s="183">
        <f>((H42/G42)-    1)*100</f>
        <v>6.0000000000000053</v>
      </c>
      <c r="J42" s="54"/>
      <c r="K42" s="66" t="s">
        <v>433</v>
      </c>
      <c r="L42" s="55" t="s">
        <v>107</v>
      </c>
      <c r="M42" s="63">
        <v>55</v>
      </c>
      <c r="N42" s="183" t="s">
        <v>4</v>
      </c>
    </row>
    <row r="43" spans="1:15" ht="12" customHeight="1">
      <c r="A43" s="66" t="s">
        <v>58</v>
      </c>
      <c r="B43" s="55">
        <v>45</v>
      </c>
      <c r="C43" s="55">
        <v>50</v>
      </c>
      <c r="D43" s="183">
        <f>((C43/B43)-    1)*100</f>
        <v>11.111111111111116</v>
      </c>
      <c r="E43" s="221"/>
      <c r="F43" s="446" t="s">
        <v>29</v>
      </c>
      <c r="G43" s="249">
        <v>50</v>
      </c>
      <c r="H43" s="445">
        <v>53</v>
      </c>
      <c r="I43" s="183">
        <f>((H43/G43)-    1)*100</f>
        <v>6.0000000000000053</v>
      </c>
      <c r="J43" s="54"/>
      <c r="K43" s="66" t="s">
        <v>421</v>
      </c>
      <c r="L43" s="55">
        <v>45</v>
      </c>
      <c r="M43" s="63">
        <v>50</v>
      </c>
      <c r="N43" s="183">
        <f t="shared" ref="N43" si="12">((M43/L43)-    1)*100</f>
        <v>11.111111111111116</v>
      </c>
      <c r="O43" s="7"/>
    </row>
    <row r="44" spans="1:15" ht="12" customHeight="1">
      <c r="A44" s="66" t="s">
        <v>564</v>
      </c>
      <c r="B44" s="55" t="s">
        <v>107</v>
      </c>
      <c r="C44" s="55">
        <v>53</v>
      </c>
      <c r="D44" s="183" t="s">
        <v>4</v>
      </c>
      <c r="E44" s="221"/>
      <c r="F44" s="446" t="s">
        <v>30</v>
      </c>
      <c r="G44" s="254">
        <v>50</v>
      </c>
      <c r="H44" s="448">
        <v>53</v>
      </c>
      <c r="I44" s="184">
        <f t="shared" ref="I44" si="13">((H44/G44)-    1)*100</f>
        <v>6.0000000000000053</v>
      </c>
      <c r="K44" s="67" t="s">
        <v>50</v>
      </c>
      <c r="L44" s="57">
        <v>60</v>
      </c>
      <c r="M44" s="64">
        <v>46.25</v>
      </c>
      <c r="N44" s="184">
        <f>((M44/L44)-    1)*100</f>
        <v>-22.916666666666664</v>
      </c>
      <c r="O44" s="7"/>
    </row>
    <row r="45" spans="1:15" ht="12" customHeight="1">
      <c r="A45" s="66" t="s">
        <v>434</v>
      </c>
      <c r="B45" s="55" t="s">
        <v>107</v>
      </c>
      <c r="C45" s="55">
        <v>59</v>
      </c>
      <c r="D45" s="183" t="s">
        <v>4</v>
      </c>
      <c r="E45" s="221"/>
      <c r="F45" s="519" t="s">
        <v>163</v>
      </c>
      <c r="G45" s="57" t="s">
        <v>107</v>
      </c>
      <c r="H45" s="57">
        <v>61</v>
      </c>
      <c r="I45" s="184" t="s">
        <v>4</v>
      </c>
      <c r="J45" s="54"/>
      <c r="K45" s="224" t="s">
        <v>75</v>
      </c>
      <c r="L45" s="55"/>
      <c r="M45" s="63"/>
      <c r="N45" s="183"/>
    </row>
    <row r="46" spans="1:15" ht="12" customHeight="1">
      <c r="A46" s="67" t="s">
        <v>57</v>
      </c>
      <c r="B46" s="57">
        <v>41.39</v>
      </c>
      <c r="C46" s="57">
        <v>41</v>
      </c>
      <c r="D46" s="184">
        <f>((C46/B46)-    1)*100</f>
        <v>-0.94225658371587251</v>
      </c>
      <c r="E46" s="221"/>
      <c r="F46" s="449" t="s">
        <v>563</v>
      </c>
      <c r="G46" s="249"/>
      <c r="H46" s="445"/>
      <c r="I46" s="183"/>
      <c r="J46" s="54"/>
      <c r="K46" s="67" t="s">
        <v>76</v>
      </c>
      <c r="L46" s="57">
        <v>85</v>
      </c>
      <c r="M46" s="64">
        <v>90</v>
      </c>
      <c r="N46" s="184">
        <f>((M46/L46)-    1)*100</f>
        <v>5.8823529411764719</v>
      </c>
    </row>
    <row r="47" spans="1:15" ht="12" customHeight="1">
      <c r="A47" s="224" t="s">
        <v>14</v>
      </c>
      <c r="B47" s="53"/>
      <c r="C47" s="53"/>
      <c r="D47" s="56"/>
      <c r="E47" s="221"/>
      <c r="F47" s="446" t="s">
        <v>523</v>
      </c>
      <c r="G47" s="55" t="s">
        <v>107</v>
      </c>
      <c r="H47" s="445">
        <v>65</v>
      </c>
      <c r="I47" s="183" t="s">
        <v>4</v>
      </c>
      <c r="J47" s="54"/>
      <c r="K47" s="449" t="s">
        <v>59</v>
      </c>
      <c r="L47" s="249"/>
      <c r="M47" s="445"/>
      <c r="N47" s="183"/>
      <c r="O47" s="7"/>
    </row>
    <row r="48" spans="1:15" ht="12" customHeight="1">
      <c r="A48" s="66" t="s">
        <v>399</v>
      </c>
      <c r="B48" s="55">
        <v>41.98</v>
      </c>
      <c r="C48" s="55">
        <v>49</v>
      </c>
      <c r="D48" s="183">
        <f>((C48/B48)-    1)*100</f>
        <v>16.722248689852325</v>
      </c>
      <c r="F48" s="446" t="s">
        <v>524</v>
      </c>
      <c r="G48" s="249">
        <v>70</v>
      </c>
      <c r="H48" s="445">
        <v>70</v>
      </c>
      <c r="I48" s="183">
        <f>((H48/G48)-    1)*100</f>
        <v>0</v>
      </c>
      <c r="J48" s="54"/>
      <c r="K48" s="446" t="s">
        <v>62</v>
      </c>
      <c r="L48" s="55" t="s">
        <v>107</v>
      </c>
      <c r="M48" s="445">
        <v>50</v>
      </c>
      <c r="N48" s="183" t="s">
        <v>4</v>
      </c>
      <c r="O48" s="7"/>
    </row>
    <row r="49" spans="1:15" ht="12" customHeight="1">
      <c r="A49" s="66" t="s">
        <v>402</v>
      </c>
      <c r="B49" s="55" t="s">
        <v>107</v>
      </c>
      <c r="C49" s="55">
        <v>50</v>
      </c>
      <c r="D49" s="183" t="s">
        <v>4</v>
      </c>
      <c r="E49" s="221"/>
      <c r="F49" s="446" t="s">
        <v>525</v>
      </c>
      <c r="G49" s="249">
        <v>60</v>
      </c>
      <c r="H49" s="445">
        <v>65</v>
      </c>
      <c r="I49" s="183">
        <f t="shared" ref="I49:I50" si="14">((H49/G49)-    1)*100</f>
        <v>8.333333333333325</v>
      </c>
      <c r="J49" s="54"/>
      <c r="K49" s="447" t="s">
        <v>60</v>
      </c>
      <c r="L49" s="55" t="s">
        <v>107</v>
      </c>
      <c r="M49" s="448">
        <v>60</v>
      </c>
      <c r="N49" s="183" t="s">
        <v>4</v>
      </c>
      <c r="O49" s="7"/>
    </row>
    <row r="50" spans="1:15" ht="12" customHeight="1">
      <c r="A50" s="66" t="s">
        <v>15</v>
      </c>
      <c r="B50" s="55">
        <v>50.15</v>
      </c>
      <c r="C50" s="55">
        <v>49</v>
      </c>
      <c r="D50" s="183">
        <f>((C50/B50)-    1)*100</f>
        <v>-2.2931206380857438</v>
      </c>
      <c r="F50" s="446" t="s">
        <v>527</v>
      </c>
      <c r="G50" s="249">
        <v>56</v>
      </c>
      <c r="H50" s="445">
        <v>46</v>
      </c>
      <c r="I50" s="183">
        <f t="shared" si="14"/>
        <v>-17.857142857142861</v>
      </c>
      <c r="J50" s="54"/>
      <c r="K50" s="225" t="s">
        <v>37</v>
      </c>
      <c r="L50" s="65"/>
      <c r="M50" s="65"/>
      <c r="N50" s="59"/>
      <c r="O50" s="7"/>
    </row>
    <row r="51" spans="1:15" ht="12" customHeight="1">
      <c r="A51" s="67" t="s">
        <v>166</v>
      </c>
      <c r="B51" s="57" t="s">
        <v>107</v>
      </c>
      <c r="C51" s="57">
        <v>59</v>
      </c>
      <c r="D51" s="184" t="s">
        <v>4</v>
      </c>
      <c r="E51" s="221"/>
      <c r="F51" s="446" t="s">
        <v>532</v>
      </c>
      <c r="G51" s="55" t="s">
        <v>107</v>
      </c>
      <c r="H51" s="445">
        <v>60</v>
      </c>
      <c r="I51" s="183" t="s">
        <v>4</v>
      </c>
      <c r="J51" s="54"/>
      <c r="K51" s="67" t="s">
        <v>38</v>
      </c>
      <c r="L51" s="57">
        <v>50</v>
      </c>
      <c r="M51" s="64">
        <v>50</v>
      </c>
      <c r="N51" s="184">
        <f>((M51/L51)-    1)*100</f>
        <v>0</v>
      </c>
      <c r="O51" s="7"/>
    </row>
    <row r="52" spans="1:15" ht="12" customHeight="1">
      <c r="D52" s="226" t="s">
        <v>24</v>
      </c>
      <c r="E52" s="221"/>
      <c r="F52" s="447" t="s">
        <v>526</v>
      </c>
      <c r="G52" s="57" t="s">
        <v>107</v>
      </c>
      <c r="H52" s="448">
        <v>55</v>
      </c>
      <c r="I52" s="184" t="s">
        <v>4</v>
      </c>
      <c r="J52" s="54"/>
      <c r="O52" s="7"/>
    </row>
    <row r="53" spans="1:15" ht="9" customHeight="1">
      <c r="E53" s="221"/>
      <c r="I53" s="226" t="s">
        <v>24</v>
      </c>
      <c r="J53" s="54"/>
      <c r="O53" s="7"/>
    </row>
    <row r="54" spans="1:15" ht="9" customHeight="1">
      <c r="A54" s="223" t="s">
        <v>73</v>
      </c>
      <c r="E54" s="221"/>
      <c r="J54" s="54"/>
    </row>
    <row r="55" spans="1:15" ht="9" customHeight="1">
      <c r="A55" s="47" t="s">
        <v>55</v>
      </c>
      <c r="E55" s="221"/>
      <c r="J55" s="54"/>
      <c r="O55" s="7"/>
    </row>
    <row r="56" spans="1:15" ht="9" customHeight="1">
      <c r="A56" s="68" t="s">
        <v>56</v>
      </c>
      <c r="E56" s="221"/>
      <c r="O56" s="7"/>
    </row>
    <row r="57" spans="1:15" ht="13" customHeight="1">
      <c r="E57" s="221"/>
      <c r="J57" s="54"/>
      <c r="O57" s="7"/>
    </row>
    <row r="58" spans="1:15" ht="13" customHeight="1">
      <c r="E58" s="221"/>
      <c r="J58" s="54"/>
      <c r="O58" s="7"/>
    </row>
    <row r="59" spans="1:15" ht="13" customHeight="1">
      <c r="E59" s="221"/>
      <c r="J59" s="54"/>
      <c r="O59" s="7"/>
    </row>
    <row r="60" spans="1:15" ht="13" customHeight="1">
      <c r="E60" s="221"/>
      <c r="F60" s="66"/>
      <c r="G60" s="55"/>
      <c r="H60" s="55"/>
      <c r="J60" s="54"/>
    </row>
    <row r="61" spans="1:15" ht="13" customHeight="1">
      <c r="E61" s="221"/>
      <c r="J61" s="54"/>
    </row>
    <row r="62" spans="1:15" ht="13" customHeight="1">
      <c r="E62" s="221"/>
      <c r="J62" s="54"/>
    </row>
    <row r="63" spans="1:15" ht="13" customHeight="1">
      <c r="E63" s="221"/>
      <c r="J63" s="54"/>
      <c r="O63" s="7"/>
    </row>
    <row r="64" spans="1:15" ht="13" customHeight="1">
      <c r="E64" s="221"/>
      <c r="J64" s="54"/>
      <c r="O64" s="7"/>
    </row>
    <row r="65" spans="4:15" ht="13" customHeight="1">
      <c r="E65" s="221"/>
      <c r="J65" s="54"/>
      <c r="O65" s="7"/>
    </row>
    <row r="66" spans="4:15" ht="13" customHeight="1">
      <c r="E66" s="221"/>
      <c r="J66" s="54"/>
      <c r="O66" s="7"/>
    </row>
    <row r="67" spans="4:15" ht="13" customHeight="1">
      <c r="E67" s="221"/>
      <c r="J67" s="54"/>
    </row>
    <row r="68" spans="4:15" ht="13" customHeight="1">
      <c r="E68" s="221"/>
      <c r="J68" s="54"/>
      <c r="O68" s="7"/>
    </row>
    <row r="69" spans="4:15" ht="13" customHeight="1">
      <c r="J69" s="54"/>
    </row>
    <row r="70" spans="4:15" ht="13" customHeight="1">
      <c r="D70" s="226"/>
      <c r="E70" s="221"/>
      <c r="J70" s="54"/>
      <c r="O70" s="7"/>
    </row>
    <row r="71" spans="4:15" ht="9" customHeight="1">
      <c r="E71" s="221"/>
      <c r="J71" s="54"/>
    </row>
    <row r="72" spans="4:15" ht="9" customHeight="1">
      <c r="E72" s="221"/>
      <c r="J72" s="54"/>
    </row>
    <row r="73" spans="4:15" ht="9" customHeight="1">
      <c r="J73" s="54"/>
    </row>
    <row r="74" spans="4:15" ht="13" customHeight="1">
      <c r="E74" s="221"/>
      <c r="J74" s="54"/>
      <c r="O74" s="7"/>
    </row>
    <row r="75" spans="4:15" ht="9" customHeight="1">
      <c r="E75" s="54"/>
      <c r="J75" s="7"/>
      <c r="O75" s="7"/>
    </row>
    <row r="76" spans="4:15" ht="9" customHeight="1">
      <c r="E76" s="54"/>
      <c r="J76" s="7"/>
      <c r="O76" s="7"/>
    </row>
    <row r="77" spans="4:15" ht="9" customHeight="1">
      <c r="E77" s="54"/>
      <c r="J77" s="7"/>
      <c r="O77" s="7"/>
    </row>
    <row r="78" spans="4:15">
      <c r="E78" s="54"/>
      <c r="J78" s="7"/>
      <c r="O78" s="7"/>
    </row>
    <row r="79" spans="4:15">
      <c r="E79" s="54"/>
      <c r="J79" s="7"/>
      <c r="O79" s="7"/>
    </row>
    <row r="82" spans="1:8">
      <c r="A82" s="66"/>
      <c r="B82" s="55"/>
      <c r="C82" s="55"/>
      <c r="F82" s="66"/>
      <c r="G82" s="55"/>
      <c r="H82" s="55"/>
    </row>
  </sheetData>
  <mergeCells count="6">
    <mergeCell ref="L4:N4"/>
    <mergeCell ref="A4:A5"/>
    <mergeCell ref="B4:D4"/>
    <mergeCell ref="F4:F5"/>
    <mergeCell ref="G4:I4"/>
    <mergeCell ref="K4:K5"/>
  </mergeCells>
  <pageMargins left="0.27559055118110237" right="0.27559055118110237" top="0.39370078740157483" bottom="0.39370078740157483" header="0" footer="0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Hoja14"/>
  <dimension ref="A1:N206"/>
  <sheetViews>
    <sheetView showGridLines="0" topLeftCell="A109" zoomScaleNormal="100" workbookViewId="0">
      <selection activeCell="A134" sqref="A134:N204"/>
    </sheetView>
  </sheetViews>
  <sheetFormatPr baseColWidth="10" defaultColWidth="11.5" defaultRowHeight="13"/>
  <cols>
    <col min="1" max="1" width="10.1640625" style="119" customWidth="1"/>
    <col min="2" max="2" width="4.1640625" style="119" customWidth="1"/>
    <col min="3" max="14" width="5.83203125" style="119" customWidth="1"/>
    <col min="15" max="16384" width="11.5" style="119"/>
  </cols>
  <sheetData>
    <row r="1" spans="1:14">
      <c r="A1" s="766" t="s">
        <v>573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  <c r="M1" s="767"/>
      <c r="N1" s="767"/>
    </row>
    <row r="2" spans="1:14" ht="12" customHeight="1">
      <c r="A2" s="700" t="s">
        <v>587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  <c r="N2" s="16"/>
    </row>
    <row r="3" spans="1:14" ht="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6" customHeight="1">
      <c r="A4" s="217" t="s">
        <v>79</v>
      </c>
      <c r="B4" s="217" t="s">
        <v>121</v>
      </c>
      <c r="C4" s="217" t="s">
        <v>81</v>
      </c>
      <c r="D4" s="217" t="s">
        <v>82</v>
      </c>
      <c r="E4" s="217" t="s">
        <v>83</v>
      </c>
      <c r="F4" s="217" t="s">
        <v>84</v>
      </c>
      <c r="G4" s="217" t="s">
        <v>85</v>
      </c>
      <c r="H4" s="217" t="s">
        <v>86</v>
      </c>
      <c r="I4" s="217" t="s">
        <v>87</v>
      </c>
      <c r="J4" s="217" t="s">
        <v>88</v>
      </c>
      <c r="K4" s="217" t="s">
        <v>89</v>
      </c>
      <c r="L4" s="217" t="s">
        <v>90</v>
      </c>
      <c r="M4" s="217" t="s">
        <v>91</v>
      </c>
      <c r="N4" s="217" t="s">
        <v>92</v>
      </c>
    </row>
    <row r="5" spans="1:14" ht="3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ht="12" customHeight="1">
      <c r="A6" s="18" t="s">
        <v>43</v>
      </c>
      <c r="B6" s="11">
        <v>2018</v>
      </c>
      <c r="C6" s="123">
        <v>97</v>
      </c>
      <c r="D6" s="123">
        <v>98.5</v>
      </c>
      <c r="E6" s="122">
        <v>100.5</v>
      </c>
      <c r="F6" s="121">
        <v>100.5</v>
      </c>
      <c r="G6" s="126">
        <v>100.5</v>
      </c>
      <c r="H6" s="121">
        <v>100</v>
      </c>
      <c r="I6" s="121">
        <v>102</v>
      </c>
      <c r="J6" s="121">
        <v>102</v>
      </c>
      <c r="K6" s="121">
        <v>102</v>
      </c>
      <c r="L6" s="121">
        <v>102</v>
      </c>
      <c r="M6" s="121">
        <v>102</v>
      </c>
      <c r="N6" s="126">
        <v>102</v>
      </c>
    </row>
    <row r="7" spans="1:14" ht="12" customHeight="1">
      <c r="A7" s="18"/>
      <c r="B7" s="11">
        <v>2019</v>
      </c>
      <c r="C7" s="126">
        <v>101.5</v>
      </c>
      <c r="D7" s="126">
        <v>101.5</v>
      </c>
      <c r="E7" s="121">
        <v>100.5</v>
      </c>
      <c r="F7" s="121">
        <v>100.5</v>
      </c>
      <c r="G7" s="126">
        <v>100.5</v>
      </c>
      <c r="H7" s="121">
        <v>100.5</v>
      </c>
      <c r="I7" s="121">
        <v>100.5</v>
      </c>
      <c r="J7" s="121">
        <v>100.5</v>
      </c>
      <c r="K7" s="121">
        <v>102.5</v>
      </c>
      <c r="L7" s="121">
        <v>102.5</v>
      </c>
      <c r="M7" s="121">
        <v>102.5</v>
      </c>
      <c r="N7" s="123">
        <v>102.5</v>
      </c>
    </row>
    <row r="8" spans="1:14" ht="12" customHeight="1">
      <c r="A8" s="18"/>
      <c r="B8" s="11">
        <v>2020</v>
      </c>
      <c r="C8" s="123">
        <v>102.5</v>
      </c>
      <c r="D8" s="126">
        <v>127</v>
      </c>
      <c r="E8" s="121">
        <v>130</v>
      </c>
      <c r="F8" s="121">
        <v>102.5</v>
      </c>
      <c r="G8" s="126">
        <v>129</v>
      </c>
      <c r="H8" s="121">
        <v>129</v>
      </c>
      <c r="I8" s="121">
        <v>129</v>
      </c>
      <c r="J8" s="121">
        <v>129</v>
      </c>
      <c r="K8" s="121">
        <v>129</v>
      </c>
      <c r="L8" s="121">
        <v>104</v>
      </c>
      <c r="M8" s="121">
        <v>129</v>
      </c>
      <c r="N8" s="126">
        <v>129</v>
      </c>
    </row>
    <row r="9" spans="1:14" ht="12" customHeight="1">
      <c r="A9" s="18"/>
      <c r="B9" s="11">
        <v>2021</v>
      </c>
      <c r="C9" s="127">
        <v>102.5</v>
      </c>
      <c r="D9" s="123">
        <v>102.5</v>
      </c>
      <c r="E9" s="122">
        <v>102.5</v>
      </c>
      <c r="F9" s="122">
        <v>102.5</v>
      </c>
      <c r="G9" s="123">
        <v>102.5</v>
      </c>
      <c r="H9" s="122">
        <v>102.5</v>
      </c>
      <c r="I9" s="121">
        <v>129</v>
      </c>
      <c r="J9" s="122">
        <v>102.5</v>
      </c>
      <c r="K9" s="122">
        <v>102.5</v>
      </c>
      <c r="L9" s="122">
        <v>102.5</v>
      </c>
      <c r="M9" s="121">
        <v>107.5</v>
      </c>
      <c r="N9" s="123">
        <v>102.5</v>
      </c>
    </row>
    <row r="10" spans="1:14" ht="12" customHeight="1">
      <c r="A10" s="18"/>
      <c r="B10" s="11">
        <v>2022</v>
      </c>
      <c r="C10" s="127">
        <v>117.5</v>
      </c>
      <c r="D10" s="123">
        <v>107.5</v>
      </c>
      <c r="E10" s="122">
        <v>107.5</v>
      </c>
      <c r="F10" s="122">
        <v>117.5</v>
      </c>
      <c r="G10" s="123">
        <v>107.5</v>
      </c>
      <c r="H10" s="122">
        <v>107.5</v>
      </c>
      <c r="I10" s="122">
        <v>107.5</v>
      </c>
      <c r="J10" s="122">
        <v>109</v>
      </c>
      <c r="K10" s="122">
        <v>119</v>
      </c>
      <c r="L10" s="122">
        <v>118</v>
      </c>
      <c r="M10" s="128" t="s">
        <v>122</v>
      </c>
      <c r="N10" s="123">
        <v>118</v>
      </c>
    </row>
    <row r="11" spans="1:14" ht="12" customHeight="1">
      <c r="A11" s="18"/>
      <c r="B11" s="11">
        <v>2023</v>
      </c>
      <c r="C11" s="129" t="s">
        <v>4</v>
      </c>
      <c r="D11" s="129" t="s">
        <v>4</v>
      </c>
      <c r="E11" s="129" t="s">
        <v>4</v>
      </c>
      <c r="F11" s="122">
        <v>118</v>
      </c>
      <c r="G11" s="123">
        <v>115</v>
      </c>
      <c r="H11" s="122">
        <v>133</v>
      </c>
      <c r="I11" s="122">
        <v>152</v>
      </c>
      <c r="J11" s="122">
        <v>152</v>
      </c>
      <c r="K11" s="122">
        <v>155</v>
      </c>
      <c r="L11" s="122">
        <v>143</v>
      </c>
      <c r="M11" s="121">
        <v>123</v>
      </c>
      <c r="N11" s="122">
        <v>113</v>
      </c>
    </row>
    <row r="12" spans="1:14" ht="12" customHeight="1">
      <c r="A12" s="18"/>
      <c r="B12" s="11">
        <v>2024</v>
      </c>
      <c r="C12" s="127">
        <v>113</v>
      </c>
      <c r="D12" s="127">
        <v>118</v>
      </c>
      <c r="E12" s="141" t="s">
        <v>4</v>
      </c>
      <c r="F12" s="122">
        <v>125</v>
      </c>
      <c r="G12" s="123">
        <v>133</v>
      </c>
      <c r="H12" s="122">
        <v>133</v>
      </c>
      <c r="I12" s="122">
        <v>135</v>
      </c>
      <c r="J12" s="122">
        <v>135</v>
      </c>
      <c r="K12" s="122">
        <v>139</v>
      </c>
      <c r="L12" s="122">
        <v>135.76805385556915</v>
      </c>
      <c r="M12" s="121">
        <v>133</v>
      </c>
      <c r="N12" s="122">
        <v>150</v>
      </c>
    </row>
    <row r="13" spans="1:14" ht="12" customHeight="1">
      <c r="A13" s="130"/>
      <c r="B13" s="131">
        <v>2025</v>
      </c>
      <c r="C13" s="132">
        <v>149</v>
      </c>
      <c r="D13" s="132">
        <v>147</v>
      </c>
      <c r="E13" s="133">
        <v>121</v>
      </c>
      <c r="F13" s="147" t="s">
        <v>122</v>
      </c>
      <c r="G13" s="147" t="s">
        <v>122</v>
      </c>
      <c r="H13" s="124">
        <v>121</v>
      </c>
      <c r="I13" s="124">
        <v>131</v>
      </c>
      <c r="J13" s="124">
        <v>131</v>
      </c>
      <c r="K13" s="124">
        <v>101</v>
      </c>
      <c r="L13" s="124">
        <v>116</v>
      </c>
      <c r="M13" s="135">
        <v>115</v>
      </c>
      <c r="N13" s="124"/>
    </row>
    <row r="14" spans="1:14" ht="12" customHeight="1">
      <c r="A14" s="136" t="s">
        <v>77</v>
      </c>
      <c r="B14" s="11">
        <v>2018</v>
      </c>
      <c r="C14" s="122">
        <v>73</v>
      </c>
      <c r="D14" s="123">
        <v>71</v>
      </c>
      <c r="E14" s="122">
        <v>70.5</v>
      </c>
      <c r="F14" s="122">
        <v>71</v>
      </c>
      <c r="G14" s="126">
        <v>71.5</v>
      </c>
      <c r="H14" s="121">
        <v>71.5</v>
      </c>
      <c r="I14" s="121">
        <v>71.5</v>
      </c>
      <c r="J14" s="121">
        <v>72</v>
      </c>
      <c r="K14" s="121">
        <v>71.5</v>
      </c>
      <c r="L14" s="121">
        <v>71.5</v>
      </c>
      <c r="M14" s="121">
        <v>71.5</v>
      </c>
      <c r="N14" s="126">
        <v>69.5</v>
      </c>
    </row>
    <row r="15" spans="1:14" ht="12" customHeight="1">
      <c r="A15" s="136"/>
      <c r="B15" s="11">
        <v>2019</v>
      </c>
      <c r="C15" s="121">
        <v>68</v>
      </c>
      <c r="D15" s="126">
        <v>66</v>
      </c>
      <c r="E15" s="121">
        <v>67</v>
      </c>
      <c r="F15" s="121">
        <v>67</v>
      </c>
      <c r="G15" s="126">
        <v>67</v>
      </c>
      <c r="H15" s="121">
        <v>70</v>
      </c>
      <c r="I15" s="121">
        <v>69.599999999999994</v>
      </c>
      <c r="J15" s="122">
        <v>70.5</v>
      </c>
      <c r="K15" s="122">
        <v>70</v>
      </c>
      <c r="L15" s="122">
        <v>71</v>
      </c>
      <c r="M15" s="122">
        <v>71</v>
      </c>
      <c r="N15" s="123">
        <v>82.5</v>
      </c>
    </row>
    <row r="16" spans="1:14" ht="12" customHeight="1">
      <c r="A16" s="136"/>
      <c r="B16" s="11">
        <v>2020</v>
      </c>
      <c r="C16" s="122">
        <v>82.5</v>
      </c>
      <c r="D16" s="137" t="s">
        <v>4</v>
      </c>
      <c r="E16" s="128" t="s">
        <v>122</v>
      </c>
      <c r="F16" s="128" t="s">
        <v>122</v>
      </c>
      <c r="G16" s="137" t="s">
        <v>122</v>
      </c>
      <c r="H16" s="128" t="s">
        <v>122</v>
      </c>
      <c r="I16" s="128" t="s">
        <v>4</v>
      </c>
      <c r="J16" s="121">
        <v>90</v>
      </c>
      <c r="K16" s="121">
        <v>90</v>
      </c>
      <c r="L16" s="122">
        <v>80</v>
      </c>
      <c r="M16" s="122">
        <v>80</v>
      </c>
      <c r="N16" s="123">
        <v>82.5</v>
      </c>
    </row>
    <row r="17" spans="1:14" ht="12" customHeight="1">
      <c r="A17" s="136"/>
      <c r="B17" s="11">
        <v>2021</v>
      </c>
      <c r="C17" s="122">
        <v>82</v>
      </c>
      <c r="D17" s="126">
        <v>90</v>
      </c>
      <c r="E17" s="121">
        <v>90</v>
      </c>
      <c r="F17" s="121">
        <v>90</v>
      </c>
      <c r="G17" s="126">
        <v>90</v>
      </c>
      <c r="H17" s="125">
        <v>90</v>
      </c>
      <c r="I17" s="121">
        <v>90</v>
      </c>
      <c r="J17" s="121">
        <v>90</v>
      </c>
      <c r="K17" s="121">
        <v>95</v>
      </c>
      <c r="L17" s="121">
        <v>90</v>
      </c>
      <c r="M17" s="122">
        <v>95</v>
      </c>
      <c r="N17" s="123">
        <v>95</v>
      </c>
    </row>
    <row r="18" spans="1:14" ht="12" customHeight="1">
      <c r="A18" s="136"/>
      <c r="B18" s="11">
        <v>2022</v>
      </c>
      <c r="C18" s="122">
        <v>95</v>
      </c>
      <c r="D18" s="126">
        <v>97.5</v>
      </c>
      <c r="E18" s="122">
        <v>95</v>
      </c>
      <c r="F18" s="122">
        <v>95</v>
      </c>
      <c r="G18" s="126">
        <v>95</v>
      </c>
      <c r="H18" s="125">
        <v>95</v>
      </c>
      <c r="I18" s="125">
        <v>95</v>
      </c>
      <c r="J18" s="121">
        <v>100</v>
      </c>
      <c r="K18" s="125">
        <v>95</v>
      </c>
      <c r="L18" s="121">
        <v>100</v>
      </c>
      <c r="M18" s="121">
        <v>100</v>
      </c>
      <c r="N18" s="126">
        <v>100</v>
      </c>
    </row>
    <row r="19" spans="1:14" ht="12" customHeight="1">
      <c r="A19" s="136"/>
      <c r="B19" s="11">
        <v>2023</v>
      </c>
      <c r="C19" s="122">
        <v>95</v>
      </c>
      <c r="D19" s="121">
        <v>97.5</v>
      </c>
      <c r="E19" s="122">
        <v>100</v>
      </c>
      <c r="F19" s="122">
        <v>90</v>
      </c>
      <c r="G19" s="123">
        <v>90</v>
      </c>
      <c r="H19" s="122">
        <v>90</v>
      </c>
      <c r="I19" s="125">
        <v>88</v>
      </c>
      <c r="J19" s="125">
        <v>88</v>
      </c>
      <c r="K19" s="125">
        <v>89</v>
      </c>
      <c r="L19" s="121">
        <v>95</v>
      </c>
      <c r="M19" s="121">
        <v>105</v>
      </c>
      <c r="N19" s="121">
        <v>93</v>
      </c>
    </row>
    <row r="20" spans="1:14" ht="12" customHeight="1">
      <c r="A20" s="136"/>
      <c r="B20" s="11">
        <v>2024</v>
      </c>
      <c r="C20" s="122">
        <v>90</v>
      </c>
      <c r="D20" s="121">
        <v>90</v>
      </c>
      <c r="E20" s="122">
        <v>90</v>
      </c>
      <c r="F20" s="122">
        <v>92</v>
      </c>
      <c r="G20" s="123">
        <v>93</v>
      </c>
      <c r="H20" s="122">
        <v>95</v>
      </c>
      <c r="I20" s="125">
        <v>95</v>
      </c>
      <c r="J20" s="125">
        <v>100</v>
      </c>
      <c r="K20" s="125">
        <v>83</v>
      </c>
      <c r="L20" s="121">
        <v>98.25</v>
      </c>
      <c r="M20" s="121">
        <v>95</v>
      </c>
      <c r="N20" s="121">
        <v>95</v>
      </c>
    </row>
    <row r="21" spans="1:14" ht="12" customHeight="1">
      <c r="A21" s="138"/>
      <c r="B21" s="131">
        <v>2025</v>
      </c>
      <c r="C21" s="124">
        <v>96</v>
      </c>
      <c r="D21" s="135">
        <v>87</v>
      </c>
      <c r="E21" s="124">
        <v>95</v>
      </c>
      <c r="F21" s="124">
        <v>103</v>
      </c>
      <c r="G21" s="124">
        <v>101</v>
      </c>
      <c r="H21" s="124">
        <v>102</v>
      </c>
      <c r="I21" s="124">
        <v>99</v>
      </c>
      <c r="J21" s="124">
        <v>97</v>
      </c>
      <c r="K21" s="124">
        <v>106</v>
      </c>
      <c r="L21" s="124">
        <v>100</v>
      </c>
      <c r="M21" s="135">
        <v>118</v>
      </c>
      <c r="N21" s="135"/>
    </row>
    <row r="22" spans="1:14" ht="12" customHeight="1">
      <c r="A22" s="516" t="s">
        <v>454</v>
      </c>
      <c r="B22" s="517">
        <v>2025</v>
      </c>
      <c r="C22" s="518" t="s">
        <v>4</v>
      </c>
      <c r="D22" s="518" t="s">
        <v>4</v>
      </c>
      <c r="E22" s="518" t="s">
        <v>4</v>
      </c>
      <c r="F22" s="518" t="s">
        <v>4</v>
      </c>
      <c r="G22" s="518" t="s">
        <v>4</v>
      </c>
      <c r="H22" s="518" t="s">
        <v>4</v>
      </c>
      <c r="I22" s="518" t="s">
        <v>4</v>
      </c>
      <c r="J22" s="518" t="s">
        <v>4</v>
      </c>
      <c r="K22" s="518">
        <v>168</v>
      </c>
      <c r="L22" s="518">
        <v>150</v>
      </c>
      <c r="M22" s="518">
        <v>139</v>
      </c>
      <c r="N22" s="518"/>
    </row>
    <row r="23" spans="1:14" ht="12" customHeight="1">
      <c r="A23" s="159" t="s">
        <v>5</v>
      </c>
      <c r="B23" s="11">
        <v>2024</v>
      </c>
      <c r="C23" s="129" t="s">
        <v>4</v>
      </c>
      <c r="D23" s="129" t="s">
        <v>4</v>
      </c>
      <c r="E23" s="122">
        <v>110</v>
      </c>
      <c r="F23" s="122">
        <v>110</v>
      </c>
      <c r="G23" s="123">
        <v>115</v>
      </c>
      <c r="H23" s="122">
        <v>133</v>
      </c>
      <c r="I23" s="125">
        <v>128</v>
      </c>
      <c r="J23" s="125">
        <v>128</v>
      </c>
      <c r="K23" s="125">
        <v>117</v>
      </c>
      <c r="L23" s="121">
        <v>116.66666666666667</v>
      </c>
      <c r="M23" s="121">
        <v>85</v>
      </c>
      <c r="N23" s="121">
        <v>115</v>
      </c>
    </row>
    <row r="24" spans="1:14" ht="12" customHeight="1">
      <c r="A24" s="158"/>
      <c r="B24" s="131">
        <v>2025</v>
      </c>
      <c r="C24" s="124">
        <v>110</v>
      </c>
      <c r="D24" s="135">
        <v>100</v>
      </c>
      <c r="E24" s="124">
        <v>106</v>
      </c>
      <c r="F24" s="124">
        <v>112</v>
      </c>
      <c r="G24" s="124">
        <v>110</v>
      </c>
      <c r="H24" s="124">
        <v>111</v>
      </c>
      <c r="I24" s="124">
        <v>115</v>
      </c>
      <c r="J24" s="124">
        <v>116</v>
      </c>
      <c r="K24" s="124">
        <v>112</v>
      </c>
      <c r="L24" s="124">
        <v>119</v>
      </c>
      <c r="M24" s="135">
        <v>121</v>
      </c>
      <c r="N24" s="135"/>
    </row>
    <row r="25" spans="1:14" ht="12" customHeight="1">
      <c r="A25" s="136" t="s">
        <v>94</v>
      </c>
      <c r="B25" s="11">
        <v>2018</v>
      </c>
      <c r="C25" s="122">
        <v>73</v>
      </c>
      <c r="D25" s="121">
        <v>68</v>
      </c>
      <c r="E25" s="122">
        <v>70</v>
      </c>
      <c r="F25" s="122">
        <v>70</v>
      </c>
      <c r="G25" s="126">
        <v>71</v>
      </c>
      <c r="H25" s="121">
        <v>71</v>
      </c>
      <c r="I25" s="121">
        <v>72.3</v>
      </c>
      <c r="J25" s="121">
        <v>71</v>
      </c>
      <c r="K25" s="121">
        <v>71</v>
      </c>
      <c r="L25" s="121">
        <v>74.5</v>
      </c>
      <c r="M25" s="121">
        <v>74.5</v>
      </c>
      <c r="N25" s="126">
        <v>74.5</v>
      </c>
    </row>
    <row r="26" spans="1:14" ht="12" customHeight="1">
      <c r="A26" s="136"/>
      <c r="B26" s="11">
        <v>2019</v>
      </c>
      <c r="C26" s="121">
        <v>71</v>
      </c>
      <c r="D26" s="121">
        <v>72</v>
      </c>
      <c r="E26" s="121">
        <v>74</v>
      </c>
      <c r="F26" s="121">
        <v>74</v>
      </c>
      <c r="G26" s="126">
        <v>75</v>
      </c>
      <c r="H26" s="121">
        <v>75</v>
      </c>
      <c r="I26" s="121">
        <v>74.45</v>
      </c>
      <c r="J26" s="122">
        <v>74.5</v>
      </c>
      <c r="K26" s="122">
        <v>82.5</v>
      </c>
      <c r="L26" s="122">
        <v>82.5</v>
      </c>
      <c r="M26" s="122">
        <v>82.5</v>
      </c>
      <c r="N26" s="123">
        <v>100</v>
      </c>
    </row>
    <row r="27" spans="1:14" ht="12" customHeight="1">
      <c r="A27" s="136"/>
      <c r="B27" s="11">
        <v>2020</v>
      </c>
      <c r="C27" s="122">
        <v>120</v>
      </c>
      <c r="D27" s="121">
        <v>112.5</v>
      </c>
      <c r="E27" s="121">
        <v>117.5</v>
      </c>
      <c r="F27" s="121">
        <v>117.5</v>
      </c>
      <c r="G27" s="126">
        <v>117.5</v>
      </c>
      <c r="H27" s="121">
        <v>117.5</v>
      </c>
      <c r="I27" s="121">
        <v>95</v>
      </c>
      <c r="J27" s="121">
        <v>95</v>
      </c>
      <c r="K27" s="122">
        <v>112.5</v>
      </c>
      <c r="L27" s="122">
        <v>120</v>
      </c>
      <c r="M27" s="122">
        <v>112.5</v>
      </c>
      <c r="N27" s="123">
        <v>112.5</v>
      </c>
    </row>
    <row r="28" spans="1:14" ht="12" customHeight="1">
      <c r="A28" s="136"/>
      <c r="B28" s="11">
        <v>2021</v>
      </c>
      <c r="C28" s="122">
        <v>112.5</v>
      </c>
      <c r="D28" s="122">
        <v>107.5</v>
      </c>
      <c r="E28" s="121">
        <v>72.5</v>
      </c>
      <c r="F28" s="121">
        <v>72.5</v>
      </c>
      <c r="G28" s="126">
        <v>80</v>
      </c>
      <c r="H28" s="121">
        <v>90</v>
      </c>
      <c r="I28" s="121">
        <v>77.5</v>
      </c>
      <c r="J28" s="121">
        <v>105</v>
      </c>
      <c r="K28" s="121">
        <v>80</v>
      </c>
      <c r="L28" s="121">
        <v>80</v>
      </c>
      <c r="M28" s="122">
        <v>110</v>
      </c>
      <c r="N28" s="123">
        <v>110</v>
      </c>
    </row>
    <row r="29" spans="1:14" ht="12" customHeight="1">
      <c r="A29" s="136"/>
      <c r="B29" s="11">
        <v>2022</v>
      </c>
      <c r="C29" s="122">
        <v>102.5</v>
      </c>
      <c r="D29" s="121">
        <v>80</v>
      </c>
      <c r="E29" s="121">
        <v>85</v>
      </c>
      <c r="F29" s="121">
        <v>85</v>
      </c>
      <c r="G29" s="126">
        <v>85</v>
      </c>
      <c r="H29" s="121">
        <v>85</v>
      </c>
      <c r="I29" s="121">
        <v>85</v>
      </c>
      <c r="J29" s="121">
        <v>85</v>
      </c>
      <c r="K29" s="121">
        <v>105</v>
      </c>
      <c r="L29" s="121">
        <v>115</v>
      </c>
      <c r="M29" s="122">
        <v>90</v>
      </c>
      <c r="N29" s="123">
        <v>95</v>
      </c>
    </row>
    <row r="30" spans="1:14" ht="12" customHeight="1">
      <c r="A30" s="136"/>
      <c r="B30" s="11">
        <v>2023</v>
      </c>
      <c r="C30" s="122">
        <v>100</v>
      </c>
      <c r="D30" s="121">
        <v>80</v>
      </c>
      <c r="E30" s="121">
        <v>80</v>
      </c>
      <c r="F30" s="121">
        <v>85</v>
      </c>
      <c r="G30" s="126">
        <v>90</v>
      </c>
      <c r="H30" s="121">
        <v>105</v>
      </c>
      <c r="I30" s="121">
        <v>105</v>
      </c>
      <c r="J30" s="121">
        <v>105</v>
      </c>
      <c r="K30" s="121">
        <v>105</v>
      </c>
      <c r="L30" s="121">
        <v>125</v>
      </c>
      <c r="M30" s="122">
        <v>120</v>
      </c>
      <c r="N30" s="122">
        <v>120</v>
      </c>
    </row>
    <row r="31" spans="1:14" ht="12" customHeight="1">
      <c r="A31" s="136"/>
      <c r="B31" s="11">
        <v>2024</v>
      </c>
      <c r="C31" s="122">
        <v>115</v>
      </c>
      <c r="D31" s="121">
        <v>120</v>
      </c>
      <c r="E31" s="121">
        <v>130</v>
      </c>
      <c r="F31" s="121">
        <v>120</v>
      </c>
      <c r="G31" s="126">
        <v>120</v>
      </c>
      <c r="H31" s="121">
        <v>120</v>
      </c>
      <c r="I31" s="121">
        <v>120</v>
      </c>
      <c r="J31" s="121">
        <v>120</v>
      </c>
      <c r="K31" s="121">
        <v>106</v>
      </c>
      <c r="L31" s="121">
        <v>99.324362041467325</v>
      </c>
      <c r="M31" s="122">
        <v>84</v>
      </c>
      <c r="N31" s="122">
        <v>81</v>
      </c>
    </row>
    <row r="32" spans="1:14" ht="12" customHeight="1">
      <c r="A32" s="138"/>
      <c r="B32" s="131">
        <v>2025</v>
      </c>
      <c r="C32" s="124">
        <v>85</v>
      </c>
      <c r="D32" s="135">
        <v>88</v>
      </c>
      <c r="E32" s="135">
        <v>86</v>
      </c>
      <c r="F32" s="135">
        <v>83</v>
      </c>
      <c r="G32" s="135">
        <v>81</v>
      </c>
      <c r="H32" s="135">
        <v>86</v>
      </c>
      <c r="I32" s="135">
        <v>89</v>
      </c>
      <c r="J32" s="135">
        <v>89</v>
      </c>
      <c r="K32" s="135">
        <v>85</v>
      </c>
      <c r="L32" s="26" t="s">
        <v>4</v>
      </c>
      <c r="M32" s="124">
        <v>89</v>
      </c>
      <c r="N32" s="124"/>
    </row>
    <row r="33" spans="1:14" ht="12" customHeight="1">
      <c r="A33" s="31" t="s">
        <v>95</v>
      </c>
      <c r="B33" s="11">
        <v>2018</v>
      </c>
      <c r="C33" s="122">
        <v>60</v>
      </c>
      <c r="D33" s="122">
        <v>60</v>
      </c>
      <c r="E33" s="122">
        <v>60</v>
      </c>
      <c r="F33" s="122">
        <v>60</v>
      </c>
      <c r="G33" s="123">
        <v>60</v>
      </c>
      <c r="H33" s="122">
        <v>60</v>
      </c>
      <c r="I33" s="121">
        <v>60.269230769230766</v>
      </c>
      <c r="J33" s="122">
        <v>60</v>
      </c>
      <c r="K33" s="122">
        <v>60</v>
      </c>
      <c r="L33" s="122">
        <v>60</v>
      </c>
      <c r="M33" s="122">
        <v>60</v>
      </c>
      <c r="N33" s="123">
        <v>60</v>
      </c>
    </row>
    <row r="34" spans="1:14" ht="12" customHeight="1">
      <c r="A34" s="136"/>
      <c r="B34" s="11">
        <v>2019</v>
      </c>
      <c r="C34" s="121">
        <v>61</v>
      </c>
      <c r="D34" s="121">
        <v>61</v>
      </c>
      <c r="E34" s="121">
        <v>61</v>
      </c>
      <c r="F34" s="121">
        <v>63</v>
      </c>
      <c r="G34" s="126">
        <v>69</v>
      </c>
      <c r="H34" s="121">
        <v>61</v>
      </c>
      <c r="I34" s="121">
        <v>60.653846153846153</v>
      </c>
      <c r="J34" s="122">
        <v>63</v>
      </c>
      <c r="K34" s="122">
        <v>60</v>
      </c>
      <c r="L34" s="121">
        <v>77.5</v>
      </c>
      <c r="M34" s="122">
        <v>72.5</v>
      </c>
      <c r="N34" s="123">
        <v>80</v>
      </c>
    </row>
    <row r="35" spans="1:14" ht="12" customHeight="1">
      <c r="A35" s="136"/>
      <c r="B35" s="11">
        <v>2020</v>
      </c>
      <c r="C35" s="122">
        <v>102.5</v>
      </c>
      <c r="D35" s="128" t="s">
        <v>4</v>
      </c>
      <c r="E35" s="128" t="s">
        <v>122</v>
      </c>
      <c r="F35" s="128" t="s">
        <v>122</v>
      </c>
      <c r="G35" s="137" t="s">
        <v>122</v>
      </c>
      <c r="H35" s="121">
        <v>107</v>
      </c>
      <c r="I35" s="121">
        <v>100.25</v>
      </c>
      <c r="J35" s="122">
        <v>89</v>
      </c>
      <c r="K35" s="122">
        <v>102.5</v>
      </c>
      <c r="L35" s="122">
        <v>102.5</v>
      </c>
      <c r="M35" s="122">
        <v>80</v>
      </c>
      <c r="N35" s="123">
        <v>80</v>
      </c>
    </row>
    <row r="36" spans="1:14" ht="12" customHeight="1">
      <c r="A36" s="136"/>
      <c r="B36" s="11">
        <v>2021</v>
      </c>
      <c r="C36" s="122">
        <v>100</v>
      </c>
      <c r="D36" s="122">
        <v>100</v>
      </c>
      <c r="E36" s="122">
        <v>100</v>
      </c>
      <c r="F36" s="121">
        <v>95</v>
      </c>
      <c r="G36" s="123">
        <v>100</v>
      </c>
      <c r="H36" s="128" t="s">
        <v>122</v>
      </c>
      <c r="I36" s="125">
        <v>112.5</v>
      </c>
      <c r="J36" s="121">
        <v>107.5</v>
      </c>
      <c r="K36" s="121">
        <v>107.5</v>
      </c>
      <c r="L36" s="121">
        <v>107.5</v>
      </c>
      <c r="M36" s="122">
        <v>95</v>
      </c>
      <c r="N36" s="122">
        <v>95</v>
      </c>
    </row>
    <row r="37" spans="1:14" ht="12" customHeight="1">
      <c r="A37" s="136"/>
      <c r="B37" s="11">
        <v>2022</v>
      </c>
      <c r="C37" s="122">
        <v>122.5</v>
      </c>
      <c r="D37" s="122">
        <v>110.5</v>
      </c>
      <c r="E37" s="122">
        <v>107.5</v>
      </c>
      <c r="F37" s="121">
        <v>95</v>
      </c>
      <c r="G37" s="123">
        <v>106</v>
      </c>
      <c r="H37" s="121">
        <v>112.5</v>
      </c>
      <c r="I37" s="121">
        <v>113</v>
      </c>
      <c r="J37" s="121">
        <v>113</v>
      </c>
      <c r="K37" s="121">
        <v>112.5</v>
      </c>
      <c r="L37" s="121">
        <v>113</v>
      </c>
      <c r="M37" s="122">
        <v>120</v>
      </c>
      <c r="N37" s="123">
        <v>113</v>
      </c>
    </row>
    <row r="38" spans="1:14" ht="12" customHeight="1">
      <c r="A38" s="136"/>
      <c r="B38" s="11">
        <v>2023</v>
      </c>
      <c r="C38" s="141" t="s">
        <v>4</v>
      </c>
      <c r="D38" s="122">
        <v>82</v>
      </c>
      <c r="E38" s="122">
        <v>82</v>
      </c>
      <c r="F38" s="122">
        <v>82</v>
      </c>
      <c r="G38" s="123">
        <v>82</v>
      </c>
      <c r="H38" s="121">
        <v>81</v>
      </c>
      <c r="I38" s="121">
        <v>86</v>
      </c>
      <c r="J38" s="121">
        <v>86</v>
      </c>
      <c r="K38" s="121">
        <v>90</v>
      </c>
      <c r="L38" s="121">
        <v>93</v>
      </c>
      <c r="M38" s="122">
        <v>91</v>
      </c>
      <c r="N38" s="122">
        <v>93</v>
      </c>
    </row>
    <row r="39" spans="1:14" ht="12" customHeight="1">
      <c r="A39" s="136"/>
      <c r="B39" s="11">
        <v>2024</v>
      </c>
      <c r="C39" s="122">
        <v>93</v>
      </c>
      <c r="D39" s="122">
        <v>118</v>
      </c>
      <c r="E39" s="122">
        <v>106</v>
      </c>
      <c r="F39" s="122">
        <v>118</v>
      </c>
      <c r="G39" s="123">
        <v>100</v>
      </c>
      <c r="H39" s="121">
        <v>118</v>
      </c>
      <c r="I39" s="121">
        <v>118</v>
      </c>
      <c r="J39" s="121">
        <v>115</v>
      </c>
      <c r="K39" s="121">
        <v>96.5</v>
      </c>
      <c r="L39" s="121">
        <v>89.122340425531917</v>
      </c>
      <c r="M39" s="122">
        <v>85</v>
      </c>
      <c r="N39" s="123">
        <v>124</v>
      </c>
    </row>
    <row r="40" spans="1:14" ht="12" customHeight="1">
      <c r="A40" s="138"/>
      <c r="B40" s="131">
        <v>2025</v>
      </c>
      <c r="C40" s="124">
        <v>112</v>
      </c>
      <c r="D40" s="124">
        <v>106</v>
      </c>
      <c r="E40" s="124">
        <v>97</v>
      </c>
      <c r="F40" s="124">
        <v>96</v>
      </c>
      <c r="G40" s="124">
        <v>104</v>
      </c>
      <c r="H40" s="135">
        <v>97</v>
      </c>
      <c r="I40" s="135">
        <v>95</v>
      </c>
      <c r="J40" s="135">
        <v>94</v>
      </c>
      <c r="K40" s="135">
        <v>91</v>
      </c>
      <c r="L40" s="135">
        <v>94</v>
      </c>
      <c r="M40" s="124">
        <v>83</v>
      </c>
      <c r="N40" s="134"/>
    </row>
    <row r="41" spans="1:14" ht="12" customHeight="1">
      <c r="A41" s="136" t="s">
        <v>123</v>
      </c>
      <c r="B41" s="11">
        <v>2018</v>
      </c>
      <c r="C41" s="122">
        <v>64</v>
      </c>
      <c r="D41" s="123">
        <v>64</v>
      </c>
      <c r="E41" s="122">
        <v>62</v>
      </c>
      <c r="F41" s="121">
        <v>63</v>
      </c>
      <c r="G41" s="123">
        <v>62</v>
      </c>
      <c r="H41" s="121">
        <v>66</v>
      </c>
      <c r="I41" s="121">
        <v>65.13636363636364</v>
      </c>
      <c r="J41" s="121">
        <v>63</v>
      </c>
      <c r="K41" s="128" t="s">
        <v>122</v>
      </c>
      <c r="L41" s="121">
        <v>65</v>
      </c>
      <c r="M41" s="121">
        <v>65</v>
      </c>
      <c r="N41" s="126">
        <v>66</v>
      </c>
    </row>
    <row r="42" spans="1:14" ht="12" customHeight="1">
      <c r="A42" s="136"/>
      <c r="B42" s="11">
        <v>2019</v>
      </c>
      <c r="C42" s="121">
        <v>72</v>
      </c>
      <c r="D42" s="126">
        <v>71</v>
      </c>
      <c r="E42" s="121">
        <v>71</v>
      </c>
      <c r="F42" s="121">
        <v>70</v>
      </c>
      <c r="G42" s="126">
        <v>68.5</v>
      </c>
      <c r="H42" s="121">
        <v>69.5</v>
      </c>
      <c r="I42" s="121">
        <v>69.5</v>
      </c>
      <c r="J42" s="122">
        <v>69</v>
      </c>
      <c r="K42" s="122">
        <v>82</v>
      </c>
      <c r="L42" s="122">
        <v>83</v>
      </c>
      <c r="M42" s="122">
        <v>83</v>
      </c>
      <c r="N42" s="123">
        <v>83</v>
      </c>
    </row>
    <row r="43" spans="1:14" ht="12" customHeight="1">
      <c r="A43" s="136"/>
      <c r="B43" s="11">
        <v>2020</v>
      </c>
      <c r="C43" s="122">
        <v>83</v>
      </c>
      <c r="D43" s="137" t="s">
        <v>4</v>
      </c>
      <c r="E43" s="128" t="s">
        <v>122</v>
      </c>
      <c r="F43" s="128" t="s">
        <v>122</v>
      </c>
      <c r="G43" s="137" t="s">
        <v>122</v>
      </c>
      <c r="H43" s="128" t="s">
        <v>122</v>
      </c>
      <c r="I43" s="128" t="s">
        <v>4</v>
      </c>
      <c r="J43" s="128" t="s">
        <v>122</v>
      </c>
      <c r="K43" s="128" t="s">
        <v>122</v>
      </c>
      <c r="L43" s="128" t="s">
        <v>122</v>
      </c>
      <c r="M43" s="128" t="s">
        <v>122</v>
      </c>
      <c r="N43" s="137" t="s">
        <v>122</v>
      </c>
    </row>
    <row r="44" spans="1:14" ht="12" customHeight="1">
      <c r="A44" s="136"/>
      <c r="B44" s="11">
        <v>2021</v>
      </c>
      <c r="C44" s="128" t="s">
        <v>122</v>
      </c>
      <c r="D44" s="137" t="s">
        <v>4</v>
      </c>
      <c r="E44" s="128" t="s">
        <v>122</v>
      </c>
      <c r="F44" s="128" t="s">
        <v>122</v>
      </c>
      <c r="G44" s="137" t="s">
        <v>122</v>
      </c>
      <c r="H44" s="128" t="s">
        <v>122</v>
      </c>
      <c r="I44" s="125">
        <v>77.5</v>
      </c>
      <c r="J44" s="125">
        <v>77.5</v>
      </c>
      <c r="K44" s="128" t="s">
        <v>122</v>
      </c>
      <c r="L44" s="128" t="s">
        <v>122</v>
      </c>
      <c r="M44" s="122">
        <v>77.5</v>
      </c>
      <c r="N44" s="137" t="s">
        <v>122</v>
      </c>
    </row>
    <row r="45" spans="1:14" ht="12" customHeight="1">
      <c r="A45" s="136"/>
      <c r="B45" s="11">
        <v>2022</v>
      </c>
      <c r="C45" s="122">
        <v>75</v>
      </c>
      <c r="D45" s="123">
        <v>77.5</v>
      </c>
      <c r="E45" s="122">
        <v>90</v>
      </c>
      <c r="F45" s="121">
        <v>77.5</v>
      </c>
      <c r="G45" s="126">
        <v>77.5</v>
      </c>
      <c r="H45" s="121">
        <v>77.5</v>
      </c>
      <c r="I45" s="121">
        <v>77.5</v>
      </c>
      <c r="J45" s="121">
        <v>77.5</v>
      </c>
      <c r="K45" s="121">
        <v>77.5</v>
      </c>
      <c r="L45" s="121">
        <v>77.5</v>
      </c>
      <c r="M45" s="128" t="s">
        <v>122</v>
      </c>
      <c r="N45" s="126">
        <v>77.5</v>
      </c>
    </row>
    <row r="46" spans="1:14" ht="12" customHeight="1">
      <c r="A46" s="136"/>
      <c r="B46" s="11">
        <v>2023</v>
      </c>
      <c r="C46" s="122">
        <v>77.5</v>
      </c>
      <c r="D46" s="122">
        <v>77.5</v>
      </c>
      <c r="E46" s="122">
        <v>77.5</v>
      </c>
      <c r="F46" s="128" t="s">
        <v>122</v>
      </c>
      <c r="G46" s="137" t="s">
        <v>122</v>
      </c>
      <c r="H46" s="121">
        <v>77.5</v>
      </c>
      <c r="I46" s="121">
        <v>78</v>
      </c>
      <c r="J46" s="121">
        <v>78</v>
      </c>
      <c r="K46" s="121">
        <v>78</v>
      </c>
      <c r="L46" s="121">
        <v>78</v>
      </c>
      <c r="M46" s="121">
        <v>78</v>
      </c>
      <c r="N46" s="121">
        <v>90</v>
      </c>
    </row>
    <row r="47" spans="1:14" ht="12" customHeight="1">
      <c r="A47" s="136"/>
      <c r="B47" s="11">
        <v>2024</v>
      </c>
      <c r="C47" s="122">
        <v>90</v>
      </c>
      <c r="D47" s="122">
        <v>90</v>
      </c>
      <c r="E47" s="122">
        <v>90</v>
      </c>
      <c r="F47" s="121">
        <v>90</v>
      </c>
      <c r="G47" s="126">
        <v>90</v>
      </c>
      <c r="H47" s="121">
        <v>90</v>
      </c>
      <c r="I47" s="121">
        <v>85</v>
      </c>
      <c r="J47" s="121">
        <v>90</v>
      </c>
      <c r="K47" s="121">
        <v>86</v>
      </c>
      <c r="L47" s="128" t="s">
        <v>122</v>
      </c>
      <c r="M47" s="128" t="s">
        <v>122</v>
      </c>
      <c r="N47" s="137" t="s">
        <v>122</v>
      </c>
    </row>
    <row r="48" spans="1:14" ht="12" customHeight="1">
      <c r="A48" s="138"/>
      <c r="B48" s="131">
        <v>2025</v>
      </c>
      <c r="C48" s="147" t="s">
        <v>122</v>
      </c>
      <c r="D48" s="147" t="s">
        <v>122</v>
      </c>
      <c r="E48" s="147" t="s">
        <v>122</v>
      </c>
      <c r="F48" s="147" t="s">
        <v>122</v>
      </c>
      <c r="G48" s="147" t="s">
        <v>122</v>
      </c>
      <c r="H48" s="147" t="s">
        <v>122</v>
      </c>
      <c r="I48" s="147" t="s">
        <v>122</v>
      </c>
      <c r="J48" s="147" t="s">
        <v>122</v>
      </c>
      <c r="K48" s="147" t="s">
        <v>122</v>
      </c>
      <c r="L48" s="147" t="s">
        <v>122</v>
      </c>
      <c r="M48" s="147" t="s">
        <v>122</v>
      </c>
      <c r="N48" s="135"/>
    </row>
    <row r="49" spans="1:14" ht="12" customHeight="1">
      <c r="A49" s="18" t="s">
        <v>15</v>
      </c>
      <c r="B49" s="11">
        <v>2018</v>
      </c>
      <c r="C49" s="122">
        <v>70</v>
      </c>
      <c r="D49" s="123">
        <v>70</v>
      </c>
      <c r="E49" s="122">
        <v>70</v>
      </c>
      <c r="F49" s="121">
        <v>71</v>
      </c>
      <c r="G49" s="126">
        <v>73</v>
      </c>
      <c r="H49" s="121">
        <v>73</v>
      </c>
      <c r="I49" s="121">
        <v>72.900000000000006</v>
      </c>
      <c r="J49" s="121">
        <v>73</v>
      </c>
      <c r="K49" s="121">
        <v>73</v>
      </c>
      <c r="L49" s="121">
        <v>75</v>
      </c>
      <c r="M49" s="121">
        <v>75</v>
      </c>
      <c r="N49" s="126">
        <v>74</v>
      </c>
    </row>
    <row r="50" spans="1:14" ht="12" customHeight="1">
      <c r="A50" s="18"/>
      <c r="B50" s="11">
        <v>2019</v>
      </c>
      <c r="C50" s="121">
        <v>74</v>
      </c>
      <c r="D50" s="126">
        <v>74</v>
      </c>
      <c r="E50" s="121">
        <v>74</v>
      </c>
      <c r="F50" s="121">
        <v>74</v>
      </c>
      <c r="G50" s="126">
        <v>74</v>
      </c>
      <c r="H50" s="121">
        <v>74</v>
      </c>
      <c r="I50" s="121">
        <v>74.285714285714292</v>
      </c>
      <c r="J50" s="121">
        <v>74</v>
      </c>
      <c r="K50" s="122">
        <v>75</v>
      </c>
      <c r="L50" s="122">
        <v>75</v>
      </c>
      <c r="M50" s="122">
        <v>75</v>
      </c>
      <c r="N50" s="123">
        <v>75</v>
      </c>
    </row>
    <row r="51" spans="1:14" ht="12" customHeight="1">
      <c r="A51" s="18"/>
      <c r="B51" s="11">
        <v>2020</v>
      </c>
      <c r="C51" s="122">
        <v>75</v>
      </c>
      <c r="D51" s="137" t="s">
        <v>4</v>
      </c>
      <c r="E51" s="128" t="s">
        <v>122</v>
      </c>
      <c r="F51" s="128" t="s">
        <v>122</v>
      </c>
      <c r="G51" s="123">
        <v>75</v>
      </c>
      <c r="H51" s="122">
        <v>75</v>
      </c>
      <c r="I51" s="122">
        <v>75</v>
      </c>
      <c r="J51" s="125">
        <v>75</v>
      </c>
      <c r="K51" s="128" t="s">
        <v>122</v>
      </c>
      <c r="L51" s="122">
        <v>75</v>
      </c>
      <c r="M51" s="122">
        <v>75</v>
      </c>
      <c r="N51" s="123">
        <v>75</v>
      </c>
    </row>
    <row r="52" spans="1:14" ht="12" customHeight="1">
      <c r="A52" s="18"/>
      <c r="B52" s="11">
        <v>2021</v>
      </c>
      <c r="C52" s="122">
        <v>75</v>
      </c>
      <c r="D52" s="123">
        <v>75</v>
      </c>
      <c r="E52" s="122">
        <v>75</v>
      </c>
      <c r="F52" s="122">
        <v>75</v>
      </c>
      <c r="G52" s="123">
        <v>75</v>
      </c>
      <c r="H52" s="122">
        <v>75</v>
      </c>
      <c r="I52" s="122">
        <v>75</v>
      </c>
      <c r="J52" s="122">
        <v>75</v>
      </c>
      <c r="K52" s="122">
        <v>75</v>
      </c>
      <c r="L52" s="122">
        <v>75</v>
      </c>
      <c r="M52" s="122">
        <v>75</v>
      </c>
      <c r="N52" s="123">
        <v>85</v>
      </c>
    </row>
    <row r="53" spans="1:14" ht="12" customHeight="1">
      <c r="A53" s="18"/>
      <c r="B53" s="11">
        <v>2022</v>
      </c>
      <c r="C53" s="122">
        <v>85</v>
      </c>
      <c r="D53" s="123">
        <v>85</v>
      </c>
      <c r="E53" s="122">
        <v>85</v>
      </c>
      <c r="F53" s="122">
        <v>85</v>
      </c>
      <c r="G53" s="123">
        <v>85</v>
      </c>
      <c r="H53" s="122">
        <v>85</v>
      </c>
      <c r="I53" s="122">
        <v>85</v>
      </c>
      <c r="J53" s="122">
        <v>85</v>
      </c>
      <c r="K53" s="122">
        <v>85</v>
      </c>
      <c r="L53" s="122">
        <v>85</v>
      </c>
      <c r="M53" s="122">
        <v>85</v>
      </c>
      <c r="N53" s="123">
        <v>85</v>
      </c>
    </row>
    <row r="54" spans="1:14" ht="12" customHeight="1">
      <c r="A54" s="18"/>
      <c r="B54" s="11">
        <v>2023</v>
      </c>
      <c r="C54" s="122">
        <v>85</v>
      </c>
      <c r="D54" s="122">
        <v>85</v>
      </c>
      <c r="E54" s="122">
        <v>85</v>
      </c>
      <c r="F54" s="122">
        <v>85</v>
      </c>
      <c r="G54" s="123">
        <v>85</v>
      </c>
      <c r="H54" s="122">
        <v>85</v>
      </c>
      <c r="I54" s="122">
        <v>85</v>
      </c>
      <c r="J54" s="122">
        <v>85</v>
      </c>
      <c r="K54" s="122">
        <v>85</v>
      </c>
      <c r="L54" s="122">
        <v>85</v>
      </c>
      <c r="M54" s="122">
        <v>85</v>
      </c>
      <c r="N54" s="122">
        <v>85</v>
      </c>
    </row>
    <row r="55" spans="1:14" ht="12" customHeight="1">
      <c r="A55" s="18"/>
      <c r="B55" s="11">
        <v>2024</v>
      </c>
      <c r="C55" s="122">
        <v>85</v>
      </c>
      <c r="D55" s="122">
        <v>90</v>
      </c>
      <c r="E55" s="122">
        <v>90</v>
      </c>
      <c r="F55" s="122">
        <v>90</v>
      </c>
      <c r="G55" s="123">
        <v>90</v>
      </c>
      <c r="H55" s="122">
        <v>90</v>
      </c>
      <c r="I55" s="122">
        <v>90</v>
      </c>
      <c r="J55" s="122">
        <v>90</v>
      </c>
      <c r="K55" s="122">
        <v>84</v>
      </c>
      <c r="L55" s="122">
        <v>94.622107864552547</v>
      </c>
      <c r="M55" s="122">
        <v>90</v>
      </c>
      <c r="N55" s="122">
        <v>92</v>
      </c>
    </row>
    <row r="56" spans="1:14" ht="12" customHeight="1">
      <c r="A56" s="130"/>
      <c r="B56" s="131">
        <v>2025</v>
      </c>
      <c r="C56" s="124">
        <v>104</v>
      </c>
      <c r="D56" s="124">
        <v>95</v>
      </c>
      <c r="E56" s="124">
        <v>106</v>
      </c>
      <c r="F56" s="124">
        <v>98</v>
      </c>
      <c r="G56" s="124">
        <v>91</v>
      </c>
      <c r="H56" s="124">
        <v>90</v>
      </c>
      <c r="I56" s="124">
        <v>89</v>
      </c>
      <c r="J56" s="124">
        <v>89</v>
      </c>
      <c r="K56" s="124">
        <v>94</v>
      </c>
      <c r="L56" s="124">
        <v>96</v>
      </c>
      <c r="M56" s="124">
        <v>92</v>
      </c>
      <c r="N56" s="124"/>
    </row>
    <row r="57" spans="1:14" ht="12" customHeight="1">
      <c r="A57" s="18" t="s">
        <v>19</v>
      </c>
      <c r="B57" s="11">
        <v>2018</v>
      </c>
      <c r="C57" s="122">
        <v>86.571428571428569</v>
      </c>
      <c r="D57" s="123">
        <v>86.5</v>
      </c>
      <c r="E57" s="122">
        <v>82</v>
      </c>
      <c r="F57" s="121">
        <v>89</v>
      </c>
      <c r="G57" s="126">
        <v>89</v>
      </c>
      <c r="H57" s="121">
        <v>84</v>
      </c>
      <c r="I57" s="121">
        <v>83.357142857142861</v>
      </c>
      <c r="J57" s="121">
        <v>96</v>
      </c>
      <c r="K57" s="121">
        <v>96</v>
      </c>
      <c r="L57" s="121">
        <v>97</v>
      </c>
      <c r="M57" s="121">
        <v>97</v>
      </c>
      <c r="N57" s="126">
        <v>94.6</v>
      </c>
    </row>
    <row r="58" spans="1:14" ht="12" customHeight="1">
      <c r="A58" s="18"/>
      <c r="B58" s="11">
        <v>2019</v>
      </c>
      <c r="C58" s="121">
        <v>95</v>
      </c>
      <c r="D58" s="126">
        <v>97</v>
      </c>
      <c r="E58" s="121">
        <v>98</v>
      </c>
      <c r="F58" s="121">
        <v>98</v>
      </c>
      <c r="G58" s="126">
        <v>99</v>
      </c>
      <c r="H58" s="121">
        <v>98</v>
      </c>
      <c r="I58" s="121">
        <v>97.055555555555557</v>
      </c>
      <c r="J58" s="122">
        <v>97</v>
      </c>
      <c r="K58" s="122">
        <v>100</v>
      </c>
      <c r="L58" s="122">
        <v>100</v>
      </c>
      <c r="M58" s="122">
        <v>100</v>
      </c>
      <c r="N58" s="123">
        <v>105</v>
      </c>
    </row>
    <row r="59" spans="1:14" ht="12" customHeight="1">
      <c r="A59" s="18"/>
      <c r="B59" s="11">
        <v>2020</v>
      </c>
      <c r="C59" s="121">
        <v>100</v>
      </c>
      <c r="D59" s="126">
        <v>95</v>
      </c>
      <c r="E59" s="128" t="s">
        <v>122</v>
      </c>
      <c r="F59" s="121">
        <v>90</v>
      </c>
      <c r="G59" s="126">
        <v>100</v>
      </c>
      <c r="H59" s="121">
        <v>100</v>
      </c>
      <c r="I59" s="121">
        <v>100</v>
      </c>
      <c r="J59" s="121">
        <v>100</v>
      </c>
      <c r="K59" s="121">
        <v>100</v>
      </c>
      <c r="L59" s="121">
        <v>100</v>
      </c>
      <c r="M59" s="122">
        <v>95</v>
      </c>
      <c r="N59" s="123">
        <v>100</v>
      </c>
    </row>
    <row r="60" spans="1:14" ht="12" customHeight="1">
      <c r="A60" s="18"/>
      <c r="B60" s="11">
        <v>2021</v>
      </c>
      <c r="C60" s="121">
        <v>105</v>
      </c>
      <c r="D60" s="126">
        <v>100</v>
      </c>
      <c r="E60" s="121">
        <v>105</v>
      </c>
      <c r="F60" s="121">
        <v>100</v>
      </c>
      <c r="G60" s="126">
        <v>100</v>
      </c>
      <c r="H60" s="121">
        <v>100</v>
      </c>
      <c r="I60" s="121">
        <v>100</v>
      </c>
      <c r="J60" s="121">
        <v>125</v>
      </c>
      <c r="K60" s="121">
        <v>110</v>
      </c>
      <c r="L60" s="122">
        <v>95</v>
      </c>
      <c r="M60" s="122">
        <v>100</v>
      </c>
      <c r="N60" s="123">
        <v>105</v>
      </c>
    </row>
    <row r="61" spans="1:14" ht="12" customHeight="1">
      <c r="A61" s="18"/>
      <c r="B61" s="11">
        <v>2022</v>
      </c>
      <c r="C61" s="121">
        <v>125</v>
      </c>
      <c r="D61" s="126">
        <v>125</v>
      </c>
      <c r="E61" s="121">
        <v>150</v>
      </c>
      <c r="F61" s="121">
        <v>125</v>
      </c>
      <c r="G61" s="126">
        <v>117.5</v>
      </c>
      <c r="H61" s="121">
        <v>145</v>
      </c>
      <c r="I61" s="121">
        <v>145</v>
      </c>
      <c r="J61" s="121">
        <v>140</v>
      </c>
      <c r="K61" s="121">
        <v>140</v>
      </c>
      <c r="L61" s="122">
        <v>135</v>
      </c>
      <c r="M61" s="122">
        <v>135</v>
      </c>
      <c r="N61" s="123">
        <v>130</v>
      </c>
    </row>
    <row r="62" spans="1:14" ht="12" customHeight="1">
      <c r="A62" s="18"/>
      <c r="B62" s="11">
        <v>2023</v>
      </c>
      <c r="C62" s="121">
        <v>130</v>
      </c>
      <c r="D62" s="121">
        <v>130</v>
      </c>
      <c r="E62" s="121">
        <v>130</v>
      </c>
      <c r="F62" s="121">
        <v>130</v>
      </c>
      <c r="G62" s="126">
        <v>140</v>
      </c>
      <c r="H62" s="121">
        <v>135</v>
      </c>
      <c r="I62" s="121">
        <v>125</v>
      </c>
      <c r="J62" s="121">
        <v>125</v>
      </c>
      <c r="K62" s="121">
        <v>130</v>
      </c>
      <c r="L62" s="122">
        <v>130</v>
      </c>
      <c r="M62" s="122">
        <v>130</v>
      </c>
      <c r="N62" s="122">
        <v>133</v>
      </c>
    </row>
    <row r="63" spans="1:14" ht="12" customHeight="1">
      <c r="A63" s="18"/>
      <c r="B63" s="11">
        <v>2024</v>
      </c>
      <c r="C63" s="122">
        <v>133</v>
      </c>
      <c r="D63" s="121">
        <v>133</v>
      </c>
      <c r="E63" s="121">
        <v>135</v>
      </c>
      <c r="F63" s="121">
        <v>130</v>
      </c>
      <c r="G63" s="126">
        <v>135</v>
      </c>
      <c r="H63" s="121">
        <v>135</v>
      </c>
      <c r="I63" s="121">
        <v>135</v>
      </c>
      <c r="J63" s="121">
        <v>125</v>
      </c>
      <c r="K63" s="121">
        <v>134</v>
      </c>
      <c r="L63" s="122">
        <v>140.90105646847132</v>
      </c>
      <c r="M63" s="122">
        <v>138.5</v>
      </c>
      <c r="N63" s="122">
        <v>132</v>
      </c>
    </row>
    <row r="64" spans="1:14" ht="12" customHeight="1">
      <c r="A64" s="130"/>
      <c r="B64" s="131">
        <v>2025</v>
      </c>
      <c r="C64" s="124">
        <v>147</v>
      </c>
      <c r="D64" s="135">
        <v>134</v>
      </c>
      <c r="E64" s="135">
        <v>137</v>
      </c>
      <c r="F64" s="135">
        <v>132</v>
      </c>
      <c r="G64" s="135">
        <v>128</v>
      </c>
      <c r="H64" s="135">
        <v>130</v>
      </c>
      <c r="I64" s="135">
        <v>128</v>
      </c>
      <c r="J64" s="135">
        <v>136</v>
      </c>
      <c r="K64" s="135">
        <v>129</v>
      </c>
      <c r="L64" s="135">
        <v>142</v>
      </c>
      <c r="M64" s="124">
        <v>136</v>
      </c>
      <c r="N64" s="124"/>
    </row>
    <row r="65" spans="1:14" ht="12" customHeight="1">
      <c r="A65" s="160"/>
      <c r="B65" s="161"/>
      <c r="C65" s="40"/>
      <c r="D65" s="40"/>
      <c r="E65" s="40"/>
      <c r="F65" s="40"/>
      <c r="G65" s="40"/>
      <c r="H65" s="40"/>
      <c r="I65" s="143"/>
      <c r="J65" s="40"/>
      <c r="K65" s="40"/>
      <c r="L65" s="40"/>
      <c r="M65" s="40"/>
      <c r="N65" s="62" t="s">
        <v>24</v>
      </c>
    </row>
    <row r="66" spans="1:14" ht="12" customHeight="1">
      <c r="A66" s="775" t="s">
        <v>124</v>
      </c>
      <c r="B66" s="775"/>
      <c r="C66" s="775"/>
      <c r="D66" s="775"/>
      <c r="E66" s="775"/>
      <c r="F66" s="775"/>
      <c r="G66" s="40"/>
      <c r="H66" s="40"/>
      <c r="I66" s="143"/>
      <c r="J66" s="144"/>
      <c r="K66" s="23"/>
      <c r="L66" s="23"/>
      <c r="M66" s="23"/>
      <c r="N66" s="23"/>
    </row>
    <row r="67" spans="1:14" ht="16" customHeight="1">
      <c r="A67" s="217" t="s">
        <v>79</v>
      </c>
      <c r="B67" s="217" t="s">
        <v>121</v>
      </c>
      <c r="C67" s="217" t="s">
        <v>81</v>
      </c>
      <c r="D67" s="217" t="s">
        <v>82</v>
      </c>
      <c r="E67" s="217" t="s">
        <v>83</v>
      </c>
      <c r="F67" s="217" t="s">
        <v>84</v>
      </c>
      <c r="G67" s="217" t="s">
        <v>85</v>
      </c>
      <c r="H67" s="217" t="s">
        <v>86</v>
      </c>
      <c r="I67" s="217" t="s">
        <v>87</v>
      </c>
      <c r="J67" s="217" t="s">
        <v>88</v>
      </c>
      <c r="K67" s="217" t="s">
        <v>89</v>
      </c>
      <c r="L67" s="217" t="s">
        <v>90</v>
      </c>
      <c r="M67" s="217" t="s">
        <v>91</v>
      </c>
      <c r="N67" s="217" t="s">
        <v>92</v>
      </c>
    </row>
    <row r="68" spans="1:14" ht="3" customHeight="1">
      <c r="A68" s="18"/>
      <c r="B68" s="11"/>
      <c r="C68" s="122"/>
      <c r="D68" s="121"/>
      <c r="E68" s="121"/>
      <c r="F68" s="121"/>
      <c r="G68" s="126"/>
      <c r="H68" s="121"/>
      <c r="I68" s="121"/>
      <c r="J68" s="121"/>
      <c r="K68" s="121"/>
      <c r="L68" s="122"/>
      <c r="M68" s="122"/>
      <c r="N68" s="122"/>
    </row>
    <row r="69" spans="1:14" ht="11.75" customHeight="1">
      <c r="A69" s="18" t="s">
        <v>44</v>
      </c>
      <c r="B69" s="11">
        <v>2018</v>
      </c>
      <c r="C69" s="122">
        <v>88.49</v>
      </c>
      <c r="D69" s="123">
        <v>88.405000000000001</v>
      </c>
      <c r="E69" s="122">
        <v>88.474999999999994</v>
      </c>
      <c r="F69" s="121">
        <v>89.424999999999997</v>
      </c>
      <c r="G69" s="126">
        <v>89.575000000000003</v>
      </c>
      <c r="H69" s="121">
        <v>89.275000000000006</v>
      </c>
      <c r="I69" s="121">
        <v>91.22</v>
      </c>
      <c r="J69" s="121">
        <v>89.3</v>
      </c>
      <c r="K69" s="121">
        <v>89.26</v>
      </c>
      <c r="L69" s="121">
        <v>90.034999999999997</v>
      </c>
      <c r="M69" s="121">
        <v>90.034999999999997</v>
      </c>
      <c r="N69" s="126">
        <v>90.034999999999997</v>
      </c>
    </row>
    <row r="70" spans="1:14" ht="11.75" customHeight="1">
      <c r="A70" s="18"/>
      <c r="B70" s="11">
        <v>2019</v>
      </c>
      <c r="C70" s="121">
        <v>101.25</v>
      </c>
      <c r="D70" s="126">
        <v>103.75</v>
      </c>
      <c r="E70" s="121">
        <v>104.375</v>
      </c>
      <c r="F70" s="121">
        <v>104.375</v>
      </c>
      <c r="G70" s="126">
        <v>103.75</v>
      </c>
      <c r="H70" s="121">
        <v>104.375</v>
      </c>
      <c r="I70" s="121">
        <v>104.375</v>
      </c>
      <c r="J70" s="122">
        <v>106.875</v>
      </c>
      <c r="K70" s="122">
        <v>125</v>
      </c>
      <c r="L70" s="122">
        <v>97.5</v>
      </c>
      <c r="M70" s="121">
        <v>95</v>
      </c>
      <c r="N70" s="126">
        <v>95</v>
      </c>
    </row>
    <row r="71" spans="1:14" ht="11.75" customHeight="1">
      <c r="A71" s="18"/>
      <c r="B71" s="11">
        <v>2020</v>
      </c>
      <c r="C71" s="121">
        <v>95</v>
      </c>
      <c r="D71" s="137" t="s">
        <v>4</v>
      </c>
      <c r="E71" s="128" t="s">
        <v>122</v>
      </c>
      <c r="F71" s="137" t="s">
        <v>4</v>
      </c>
      <c r="G71" s="137" t="s">
        <v>4</v>
      </c>
      <c r="H71" s="137" t="s">
        <v>4</v>
      </c>
      <c r="I71" s="137" t="s">
        <v>4</v>
      </c>
      <c r="J71" s="137" t="s">
        <v>4</v>
      </c>
      <c r="K71" s="137" t="s">
        <v>4</v>
      </c>
      <c r="L71" s="137" t="s">
        <v>4</v>
      </c>
      <c r="M71" s="137" t="s">
        <v>4</v>
      </c>
      <c r="N71" s="137" t="s">
        <v>4</v>
      </c>
    </row>
    <row r="72" spans="1:14" ht="11.75" customHeight="1">
      <c r="A72" s="18"/>
      <c r="B72" s="11">
        <v>2021</v>
      </c>
      <c r="C72" s="121">
        <v>85</v>
      </c>
      <c r="D72" s="126">
        <v>85</v>
      </c>
      <c r="E72" s="121">
        <v>90</v>
      </c>
      <c r="F72" s="121">
        <v>95</v>
      </c>
      <c r="G72" s="126">
        <v>100</v>
      </c>
      <c r="H72" s="121">
        <v>100</v>
      </c>
      <c r="I72" s="121">
        <v>100</v>
      </c>
      <c r="J72" s="121">
        <v>105</v>
      </c>
      <c r="K72" s="121">
        <v>105</v>
      </c>
      <c r="L72" s="121">
        <v>105</v>
      </c>
      <c r="M72" s="121">
        <v>105</v>
      </c>
      <c r="N72" s="126">
        <v>105</v>
      </c>
    </row>
    <row r="73" spans="1:14" ht="11.75" customHeight="1">
      <c r="A73" s="18"/>
      <c r="B73" s="11">
        <v>2022</v>
      </c>
      <c r="C73" s="121">
        <v>105</v>
      </c>
      <c r="D73" s="126">
        <v>105</v>
      </c>
      <c r="E73" s="121">
        <v>117</v>
      </c>
      <c r="F73" s="121">
        <v>102</v>
      </c>
      <c r="G73" s="126">
        <v>115</v>
      </c>
      <c r="H73" s="121">
        <v>113</v>
      </c>
      <c r="I73" s="121">
        <v>113</v>
      </c>
      <c r="J73" s="121">
        <v>113</v>
      </c>
      <c r="K73" s="121">
        <v>105</v>
      </c>
      <c r="L73" s="121">
        <v>115</v>
      </c>
      <c r="M73" s="121">
        <v>115</v>
      </c>
      <c r="N73" s="137" t="s">
        <v>4</v>
      </c>
    </row>
    <row r="74" spans="1:14" ht="11.75" customHeight="1">
      <c r="A74" s="18"/>
      <c r="B74" s="11">
        <v>2023</v>
      </c>
      <c r="C74" s="128" t="s">
        <v>122</v>
      </c>
      <c r="D74" s="137" t="s">
        <v>4</v>
      </c>
      <c r="E74" s="137" t="s">
        <v>122</v>
      </c>
      <c r="F74" s="128" t="s">
        <v>122</v>
      </c>
      <c r="G74" s="137" t="s">
        <v>122</v>
      </c>
      <c r="H74" s="128" t="s">
        <v>122</v>
      </c>
      <c r="I74" s="121">
        <v>130</v>
      </c>
      <c r="J74" s="121">
        <v>130</v>
      </c>
      <c r="K74" s="121">
        <v>131</v>
      </c>
      <c r="L74" s="121">
        <v>132</v>
      </c>
      <c r="M74" s="121">
        <v>131</v>
      </c>
      <c r="N74" s="126">
        <v>148</v>
      </c>
    </row>
    <row r="75" spans="1:14" ht="11.75" customHeight="1">
      <c r="A75" s="18"/>
      <c r="B75" s="11">
        <v>2024</v>
      </c>
      <c r="C75" s="122">
        <v>148</v>
      </c>
      <c r="D75" s="122">
        <v>148</v>
      </c>
      <c r="E75" s="122">
        <v>150</v>
      </c>
      <c r="F75" s="122">
        <v>137</v>
      </c>
      <c r="G75" s="122">
        <v>146</v>
      </c>
      <c r="H75" s="122">
        <v>149</v>
      </c>
      <c r="I75" s="121">
        <v>150</v>
      </c>
      <c r="J75" s="121">
        <v>149</v>
      </c>
      <c r="K75" s="121">
        <v>137</v>
      </c>
      <c r="L75" s="121">
        <v>137.1</v>
      </c>
      <c r="M75" s="121">
        <v>137.1</v>
      </c>
      <c r="N75" s="126">
        <v>137.1</v>
      </c>
    </row>
    <row r="76" spans="1:14" ht="11.75" customHeight="1">
      <c r="A76" s="130"/>
      <c r="B76" s="131">
        <v>2025</v>
      </c>
      <c r="C76" s="124">
        <v>135</v>
      </c>
      <c r="D76" s="124">
        <v>139</v>
      </c>
      <c r="E76" s="124">
        <v>139</v>
      </c>
      <c r="F76" s="124">
        <v>139</v>
      </c>
      <c r="G76" s="124">
        <v>139</v>
      </c>
      <c r="H76" s="124">
        <v>139</v>
      </c>
      <c r="I76" s="124">
        <v>140</v>
      </c>
      <c r="J76" s="124">
        <v>139</v>
      </c>
      <c r="K76" s="124">
        <v>139</v>
      </c>
      <c r="L76" s="124">
        <v>120</v>
      </c>
      <c r="M76" s="135">
        <v>141</v>
      </c>
      <c r="N76" s="140"/>
    </row>
    <row r="77" spans="1:14" ht="11.75" customHeight="1">
      <c r="A77" s="18" t="s">
        <v>25</v>
      </c>
      <c r="B77" s="11">
        <v>2018</v>
      </c>
      <c r="C77" s="121">
        <v>97</v>
      </c>
      <c r="D77" s="126">
        <v>97</v>
      </c>
      <c r="E77" s="121">
        <v>98</v>
      </c>
      <c r="F77" s="121">
        <v>98</v>
      </c>
      <c r="G77" s="126">
        <v>98</v>
      </c>
      <c r="H77" s="121">
        <v>98</v>
      </c>
      <c r="I77" s="121">
        <v>97.9</v>
      </c>
      <c r="J77" s="122">
        <v>99.5</v>
      </c>
      <c r="K77" s="122">
        <v>99</v>
      </c>
      <c r="L77" s="122">
        <v>100</v>
      </c>
      <c r="M77" s="122">
        <v>100</v>
      </c>
      <c r="N77" s="126">
        <v>101</v>
      </c>
    </row>
    <row r="78" spans="1:14" ht="11.75" customHeight="1">
      <c r="A78" s="18"/>
      <c r="B78" s="11">
        <v>2019</v>
      </c>
      <c r="C78" s="121">
        <v>103.5</v>
      </c>
      <c r="D78" s="126">
        <v>103.5</v>
      </c>
      <c r="E78" s="121">
        <v>104</v>
      </c>
      <c r="F78" s="121">
        <v>104</v>
      </c>
      <c r="G78" s="126">
        <v>104</v>
      </c>
      <c r="H78" s="121">
        <v>104</v>
      </c>
      <c r="I78" s="121">
        <v>104.38</v>
      </c>
      <c r="J78" s="122">
        <v>107</v>
      </c>
      <c r="K78" s="122">
        <v>125</v>
      </c>
      <c r="L78" s="122">
        <v>125</v>
      </c>
      <c r="M78" s="121">
        <v>125</v>
      </c>
      <c r="N78" s="126">
        <v>125</v>
      </c>
    </row>
    <row r="79" spans="1:14" ht="11.75" customHeight="1">
      <c r="A79" s="18"/>
      <c r="B79" s="11">
        <v>2020</v>
      </c>
      <c r="C79" s="121">
        <v>125</v>
      </c>
      <c r="D79" s="126">
        <v>125</v>
      </c>
      <c r="E79" s="121">
        <v>125</v>
      </c>
      <c r="F79" s="121">
        <v>125</v>
      </c>
      <c r="G79" s="126">
        <v>125</v>
      </c>
      <c r="H79" s="121">
        <v>125</v>
      </c>
      <c r="I79" s="121">
        <v>125</v>
      </c>
      <c r="J79" s="121">
        <v>125</v>
      </c>
      <c r="K79" s="121">
        <v>125</v>
      </c>
      <c r="L79" s="121">
        <v>125</v>
      </c>
      <c r="M79" s="121">
        <v>125</v>
      </c>
      <c r="N79" s="126">
        <v>125</v>
      </c>
    </row>
    <row r="80" spans="1:14" ht="11.75" customHeight="1">
      <c r="A80" s="18"/>
      <c r="B80" s="11">
        <v>2021</v>
      </c>
      <c r="C80" s="121">
        <v>125</v>
      </c>
      <c r="D80" s="126">
        <v>112.5</v>
      </c>
      <c r="E80" s="121">
        <v>125</v>
      </c>
      <c r="F80" s="121">
        <v>125</v>
      </c>
      <c r="G80" s="126">
        <v>132.5</v>
      </c>
      <c r="H80" s="121">
        <v>125</v>
      </c>
      <c r="I80" s="121">
        <v>125</v>
      </c>
      <c r="J80" s="121">
        <v>130</v>
      </c>
      <c r="K80" s="121">
        <v>130</v>
      </c>
      <c r="L80" s="121">
        <v>130</v>
      </c>
      <c r="M80" s="121">
        <v>150</v>
      </c>
      <c r="N80" s="126">
        <v>130</v>
      </c>
    </row>
    <row r="81" spans="1:14" ht="11.75" customHeight="1">
      <c r="A81" s="18"/>
      <c r="B81" s="11">
        <v>2022</v>
      </c>
      <c r="C81" s="121">
        <v>150</v>
      </c>
      <c r="D81" s="126">
        <v>130</v>
      </c>
      <c r="E81" s="121">
        <v>130</v>
      </c>
      <c r="F81" s="121">
        <v>126</v>
      </c>
      <c r="G81" s="126">
        <v>130</v>
      </c>
      <c r="H81" s="121">
        <v>130</v>
      </c>
      <c r="I81" s="121">
        <v>113</v>
      </c>
      <c r="J81" s="121">
        <v>160</v>
      </c>
      <c r="K81" s="121">
        <v>130</v>
      </c>
      <c r="L81" s="121">
        <v>130</v>
      </c>
      <c r="M81" s="121">
        <v>130</v>
      </c>
      <c r="N81" s="126">
        <v>130</v>
      </c>
    </row>
    <row r="82" spans="1:14" ht="11.75" customHeight="1">
      <c r="A82" s="18"/>
      <c r="B82" s="11">
        <v>2023</v>
      </c>
      <c r="C82" s="121">
        <v>133</v>
      </c>
      <c r="D82" s="121">
        <v>150</v>
      </c>
      <c r="E82" s="121">
        <v>150</v>
      </c>
      <c r="F82" s="121">
        <v>150</v>
      </c>
      <c r="G82" s="126">
        <v>150</v>
      </c>
      <c r="H82" s="121">
        <v>163</v>
      </c>
      <c r="I82" s="121">
        <v>175</v>
      </c>
      <c r="J82" s="121">
        <v>175</v>
      </c>
      <c r="K82" s="121">
        <v>200</v>
      </c>
      <c r="L82" s="121">
        <v>190</v>
      </c>
      <c r="M82" s="121">
        <v>210</v>
      </c>
      <c r="N82" s="121">
        <v>210</v>
      </c>
    </row>
    <row r="83" spans="1:14" ht="11.75" customHeight="1">
      <c r="A83" s="18"/>
      <c r="B83" s="11">
        <v>2024</v>
      </c>
      <c r="C83" s="121">
        <v>200</v>
      </c>
      <c r="D83" s="121">
        <v>210</v>
      </c>
      <c r="E83" s="121">
        <v>210</v>
      </c>
      <c r="F83" s="121">
        <v>173</v>
      </c>
      <c r="G83" s="126">
        <v>200</v>
      </c>
      <c r="H83" s="121">
        <v>200</v>
      </c>
      <c r="I83" s="121">
        <v>200</v>
      </c>
      <c r="J83" s="121">
        <v>175</v>
      </c>
      <c r="K83" s="121">
        <v>145</v>
      </c>
      <c r="L83" s="129" t="s">
        <v>4</v>
      </c>
      <c r="M83" s="121">
        <v>131</v>
      </c>
      <c r="N83" s="121">
        <v>122</v>
      </c>
    </row>
    <row r="84" spans="1:14" ht="11.75" customHeight="1">
      <c r="A84" s="130"/>
      <c r="B84" s="131">
        <v>2025</v>
      </c>
      <c r="C84" s="135">
        <v>138</v>
      </c>
      <c r="D84" s="135">
        <v>316</v>
      </c>
      <c r="E84" s="135">
        <v>210</v>
      </c>
      <c r="F84" s="135">
        <v>92</v>
      </c>
      <c r="G84" s="135">
        <v>93</v>
      </c>
      <c r="H84" s="135">
        <v>94</v>
      </c>
      <c r="I84" s="135">
        <v>92</v>
      </c>
      <c r="J84" s="135">
        <v>126</v>
      </c>
      <c r="K84" s="135">
        <v>117</v>
      </c>
      <c r="L84" s="135">
        <v>110</v>
      </c>
      <c r="M84" s="135">
        <v>106</v>
      </c>
      <c r="N84" s="135"/>
    </row>
    <row r="85" spans="1:14" ht="11.75" customHeight="1">
      <c r="A85" s="18" t="s">
        <v>98</v>
      </c>
      <c r="B85" s="11">
        <v>2018</v>
      </c>
      <c r="C85" s="121">
        <v>94</v>
      </c>
      <c r="D85" s="126">
        <v>94</v>
      </c>
      <c r="E85" s="121">
        <v>95</v>
      </c>
      <c r="F85" s="121">
        <v>99</v>
      </c>
      <c r="G85" s="126">
        <v>99</v>
      </c>
      <c r="H85" s="121">
        <v>99.5</v>
      </c>
      <c r="I85" s="121">
        <v>100</v>
      </c>
      <c r="J85" s="121">
        <v>100</v>
      </c>
      <c r="K85" s="121">
        <v>100</v>
      </c>
      <c r="L85" s="121">
        <v>100.5</v>
      </c>
      <c r="M85" s="121">
        <v>100.5</v>
      </c>
      <c r="N85" s="126">
        <v>100.5</v>
      </c>
    </row>
    <row r="86" spans="1:14" ht="11.75" customHeight="1">
      <c r="A86" s="18"/>
      <c r="B86" s="11">
        <v>2019</v>
      </c>
      <c r="C86" s="121">
        <v>100</v>
      </c>
      <c r="D86" s="126">
        <v>100</v>
      </c>
      <c r="E86" s="121">
        <v>99</v>
      </c>
      <c r="F86" s="121">
        <v>98</v>
      </c>
      <c r="G86" s="126">
        <v>98</v>
      </c>
      <c r="H86" s="121">
        <v>97</v>
      </c>
      <c r="I86" s="121">
        <v>94.318181818181813</v>
      </c>
      <c r="J86" s="122">
        <v>94</v>
      </c>
      <c r="K86" s="122">
        <v>115</v>
      </c>
      <c r="L86" s="122">
        <v>115</v>
      </c>
      <c r="M86" s="121">
        <v>110</v>
      </c>
      <c r="N86" s="126">
        <v>105</v>
      </c>
    </row>
    <row r="87" spans="1:14" ht="11.75" customHeight="1">
      <c r="A87" s="18"/>
      <c r="B87" s="11">
        <v>2020</v>
      </c>
      <c r="C87" s="121">
        <v>110</v>
      </c>
      <c r="D87" s="137" t="s">
        <v>4</v>
      </c>
      <c r="E87" s="128" t="s">
        <v>122</v>
      </c>
      <c r="F87" s="128" t="s">
        <v>122</v>
      </c>
      <c r="G87" s="137" t="s">
        <v>122</v>
      </c>
      <c r="H87" s="128" t="s">
        <v>122</v>
      </c>
      <c r="I87" s="121">
        <v>115</v>
      </c>
      <c r="J87" s="121">
        <v>110</v>
      </c>
      <c r="K87" s="122">
        <v>115</v>
      </c>
      <c r="L87" s="122">
        <v>115</v>
      </c>
      <c r="M87" s="121">
        <v>100</v>
      </c>
      <c r="N87" s="126">
        <v>100</v>
      </c>
    </row>
    <row r="88" spans="1:14" ht="11.75" customHeight="1">
      <c r="A88" s="18"/>
      <c r="B88" s="11">
        <v>2021</v>
      </c>
      <c r="C88" s="121">
        <v>110</v>
      </c>
      <c r="D88" s="126">
        <v>110</v>
      </c>
      <c r="E88" s="121">
        <v>110</v>
      </c>
      <c r="F88" s="121">
        <v>110</v>
      </c>
      <c r="G88" s="126">
        <v>110</v>
      </c>
      <c r="H88" s="121">
        <v>115</v>
      </c>
      <c r="I88" s="121">
        <v>120</v>
      </c>
      <c r="J88" s="121">
        <v>115</v>
      </c>
      <c r="K88" s="122">
        <v>117.5</v>
      </c>
      <c r="L88" s="122">
        <v>130</v>
      </c>
      <c r="M88" s="121">
        <v>120</v>
      </c>
      <c r="N88" s="126">
        <v>120</v>
      </c>
    </row>
    <row r="89" spans="1:14" ht="11.75" customHeight="1">
      <c r="A89" s="18"/>
      <c r="B89" s="11">
        <v>2022</v>
      </c>
      <c r="C89" s="121">
        <v>120</v>
      </c>
      <c r="D89" s="126">
        <v>120</v>
      </c>
      <c r="E89" s="121">
        <v>130</v>
      </c>
      <c r="F89" s="121">
        <v>120</v>
      </c>
      <c r="G89" s="126">
        <v>130</v>
      </c>
      <c r="H89" s="121">
        <v>130</v>
      </c>
      <c r="I89" s="121">
        <v>130</v>
      </c>
      <c r="J89" s="121">
        <v>140</v>
      </c>
      <c r="K89" s="122">
        <v>147.5</v>
      </c>
      <c r="L89" s="122">
        <v>138</v>
      </c>
      <c r="M89" s="121">
        <v>147</v>
      </c>
      <c r="N89" s="126">
        <v>147</v>
      </c>
    </row>
    <row r="90" spans="1:14" ht="11.75" customHeight="1">
      <c r="A90" s="18"/>
      <c r="B90" s="11">
        <v>2023</v>
      </c>
      <c r="C90" s="121">
        <v>155</v>
      </c>
      <c r="D90" s="121">
        <v>155</v>
      </c>
      <c r="E90" s="121">
        <v>155</v>
      </c>
      <c r="F90" s="121">
        <v>155</v>
      </c>
      <c r="G90" s="126">
        <v>140</v>
      </c>
      <c r="H90" s="121">
        <v>140</v>
      </c>
      <c r="I90" s="121">
        <v>160</v>
      </c>
      <c r="J90" s="121">
        <v>160</v>
      </c>
      <c r="K90" s="122">
        <v>155</v>
      </c>
      <c r="L90" s="122">
        <v>140</v>
      </c>
      <c r="M90" s="122">
        <v>140</v>
      </c>
      <c r="N90" s="122">
        <v>140</v>
      </c>
    </row>
    <row r="91" spans="1:14" ht="11.75" customHeight="1">
      <c r="A91" s="18"/>
      <c r="B91" s="11">
        <v>2024</v>
      </c>
      <c r="C91" s="121">
        <v>140</v>
      </c>
      <c r="D91" s="121">
        <v>134</v>
      </c>
      <c r="E91" s="121">
        <v>131</v>
      </c>
      <c r="F91" s="121">
        <v>145</v>
      </c>
      <c r="G91" s="126">
        <v>160</v>
      </c>
      <c r="H91" s="121">
        <v>145</v>
      </c>
      <c r="I91" s="121">
        <v>150</v>
      </c>
      <c r="J91" s="121">
        <v>145</v>
      </c>
      <c r="K91" s="122">
        <v>126</v>
      </c>
      <c r="L91" s="122">
        <v>126.59090909090909</v>
      </c>
      <c r="M91" s="122">
        <v>175</v>
      </c>
      <c r="N91" s="122">
        <v>110</v>
      </c>
    </row>
    <row r="92" spans="1:14" ht="11.75" customHeight="1">
      <c r="A92" s="130"/>
      <c r="B92" s="131">
        <v>2025</v>
      </c>
      <c r="C92" s="135">
        <v>100</v>
      </c>
      <c r="D92" s="135">
        <v>128</v>
      </c>
      <c r="E92" s="135">
        <v>127</v>
      </c>
      <c r="F92" s="135">
        <v>128</v>
      </c>
      <c r="G92" s="135">
        <v>128</v>
      </c>
      <c r="H92" s="135">
        <v>125</v>
      </c>
      <c r="I92" s="135">
        <v>129</v>
      </c>
      <c r="J92" s="135">
        <v>130</v>
      </c>
      <c r="K92" s="135">
        <v>129</v>
      </c>
      <c r="L92" s="135">
        <v>147</v>
      </c>
      <c r="M92" s="124">
        <v>129</v>
      </c>
      <c r="N92" s="124"/>
    </row>
    <row r="93" spans="1:14" ht="11.75" customHeight="1">
      <c r="A93" s="18" t="s">
        <v>30</v>
      </c>
      <c r="B93" s="11">
        <v>2018</v>
      </c>
      <c r="C93" s="121">
        <v>144</v>
      </c>
      <c r="D93" s="126">
        <v>141</v>
      </c>
      <c r="E93" s="121">
        <v>141</v>
      </c>
      <c r="F93" s="121">
        <v>141</v>
      </c>
      <c r="G93" s="126">
        <v>141</v>
      </c>
      <c r="H93" s="121">
        <v>141</v>
      </c>
      <c r="I93" s="121">
        <v>147.5</v>
      </c>
      <c r="J93" s="121">
        <v>147.5</v>
      </c>
      <c r="K93" s="121">
        <v>149</v>
      </c>
      <c r="L93" s="121">
        <v>152</v>
      </c>
      <c r="M93" s="121">
        <v>152</v>
      </c>
      <c r="N93" s="126">
        <v>152</v>
      </c>
    </row>
    <row r="94" spans="1:14" ht="11.75" customHeight="1">
      <c r="A94" s="18"/>
      <c r="B94" s="11">
        <v>2019</v>
      </c>
      <c r="C94" s="121">
        <v>139</v>
      </c>
      <c r="D94" s="126">
        <v>140</v>
      </c>
      <c r="E94" s="121">
        <v>142</v>
      </c>
      <c r="F94" s="121">
        <v>141</v>
      </c>
      <c r="G94" s="126">
        <v>137</v>
      </c>
      <c r="H94" s="121">
        <v>136</v>
      </c>
      <c r="I94" s="121">
        <v>145.29166666666666</v>
      </c>
      <c r="J94" s="122">
        <v>145</v>
      </c>
      <c r="K94" s="122">
        <v>140</v>
      </c>
      <c r="L94" s="121">
        <v>140</v>
      </c>
      <c r="M94" s="121">
        <v>140</v>
      </c>
      <c r="N94" s="126">
        <v>140</v>
      </c>
    </row>
    <row r="95" spans="1:14" ht="11.75" customHeight="1">
      <c r="A95" s="19"/>
      <c r="B95" s="11">
        <v>2020</v>
      </c>
      <c r="C95" s="121">
        <v>140</v>
      </c>
      <c r="D95" s="145">
        <v>140</v>
      </c>
      <c r="E95" s="121">
        <v>140</v>
      </c>
      <c r="F95" s="121">
        <v>140</v>
      </c>
      <c r="G95" s="126">
        <v>140</v>
      </c>
      <c r="H95" s="121">
        <v>140</v>
      </c>
      <c r="I95" s="121">
        <v>140</v>
      </c>
      <c r="J95" s="121">
        <v>140</v>
      </c>
      <c r="K95" s="121">
        <v>140</v>
      </c>
      <c r="L95" s="141" t="s">
        <v>122</v>
      </c>
      <c r="M95" s="121">
        <v>155</v>
      </c>
      <c r="N95" s="126">
        <v>140</v>
      </c>
    </row>
    <row r="96" spans="1:14" ht="11.75" customHeight="1">
      <c r="A96" s="19"/>
      <c r="B96" s="11">
        <v>2021</v>
      </c>
      <c r="C96" s="121">
        <v>140</v>
      </c>
      <c r="D96" s="145">
        <v>146</v>
      </c>
      <c r="E96" s="125">
        <v>140</v>
      </c>
      <c r="F96" s="121">
        <v>141.5</v>
      </c>
      <c r="G96" s="126">
        <v>140</v>
      </c>
      <c r="H96" s="121">
        <v>140</v>
      </c>
      <c r="I96" s="121">
        <v>135</v>
      </c>
      <c r="J96" s="121">
        <v>140</v>
      </c>
      <c r="K96" s="122">
        <v>147.5</v>
      </c>
      <c r="L96" s="122">
        <v>150</v>
      </c>
      <c r="M96" s="121">
        <v>155</v>
      </c>
      <c r="N96" s="123">
        <v>150</v>
      </c>
    </row>
    <row r="97" spans="1:14" ht="11.75" customHeight="1">
      <c r="A97" s="19"/>
      <c r="B97" s="11">
        <v>2022</v>
      </c>
      <c r="C97" s="121">
        <v>150</v>
      </c>
      <c r="D97" s="126">
        <v>150</v>
      </c>
      <c r="E97" s="125">
        <v>175</v>
      </c>
      <c r="F97" s="121">
        <v>175</v>
      </c>
      <c r="G97" s="126">
        <v>175</v>
      </c>
      <c r="H97" s="121">
        <v>175</v>
      </c>
      <c r="I97" s="121">
        <v>175</v>
      </c>
      <c r="J97" s="121">
        <v>175</v>
      </c>
      <c r="K97" s="121">
        <v>175</v>
      </c>
      <c r="L97" s="122">
        <v>178</v>
      </c>
      <c r="M97" s="121">
        <v>178</v>
      </c>
      <c r="N97" s="123">
        <v>180</v>
      </c>
    </row>
    <row r="98" spans="1:14" ht="11.75" customHeight="1">
      <c r="A98" s="19"/>
      <c r="B98" s="11">
        <v>2023</v>
      </c>
      <c r="C98" s="121">
        <v>180</v>
      </c>
      <c r="D98" s="121">
        <v>180</v>
      </c>
      <c r="E98" s="125">
        <v>172.5</v>
      </c>
      <c r="F98" s="121">
        <v>175</v>
      </c>
      <c r="G98" s="126">
        <v>175</v>
      </c>
      <c r="H98" s="121">
        <v>175</v>
      </c>
      <c r="I98" s="121">
        <v>175</v>
      </c>
      <c r="J98" s="121">
        <v>175</v>
      </c>
      <c r="K98" s="121">
        <v>175</v>
      </c>
      <c r="L98" s="122">
        <v>175</v>
      </c>
      <c r="M98" s="122">
        <v>175</v>
      </c>
      <c r="N98" s="122">
        <v>175</v>
      </c>
    </row>
    <row r="99" spans="1:14" ht="11.75" customHeight="1">
      <c r="A99" s="19"/>
      <c r="B99" s="11">
        <v>2024</v>
      </c>
      <c r="C99" s="121">
        <v>178</v>
      </c>
      <c r="D99" s="121">
        <v>176</v>
      </c>
      <c r="E99" s="125">
        <v>176</v>
      </c>
      <c r="F99" s="121">
        <v>175</v>
      </c>
      <c r="G99" s="126">
        <v>176</v>
      </c>
      <c r="H99" s="121">
        <v>180</v>
      </c>
      <c r="I99" s="121">
        <v>195</v>
      </c>
      <c r="J99" s="121">
        <v>175</v>
      </c>
      <c r="K99" s="121">
        <v>176</v>
      </c>
      <c r="L99" s="122">
        <v>175.83333333333334</v>
      </c>
      <c r="M99" s="122">
        <v>175.84</v>
      </c>
      <c r="N99" s="122">
        <v>177</v>
      </c>
    </row>
    <row r="100" spans="1:14" ht="11.75" customHeight="1">
      <c r="A100" s="146"/>
      <c r="B100" s="131">
        <v>2025</v>
      </c>
      <c r="C100" s="135">
        <v>176</v>
      </c>
      <c r="D100" s="135">
        <v>176</v>
      </c>
      <c r="E100" s="139">
        <v>176</v>
      </c>
      <c r="F100" s="135">
        <v>176</v>
      </c>
      <c r="G100" s="135">
        <v>176</v>
      </c>
      <c r="H100" s="135">
        <v>176</v>
      </c>
      <c r="I100" s="135">
        <v>178</v>
      </c>
      <c r="J100" s="135">
        <v>178</v>
      </c>
      <c r="K100" s="135">
        <v>178</v>
      </c>
      <c r="L100" s="133" t="s">
        <v>122</v>
      </c>
      <c r="M100" s="124">
        <v>178</v>
      </c>
      <c r="N100" s="124"/>
    </row>
    <row r="101" spans="1:14" ht="11.75" customHeight="1">
      <c r="A101" s="18" t="s">
        <v>125</v>
      </c>
      <c r="B101" s="11">
        <v>2018</v>
      </c>
      <c r="C101" s="123">
        <v>97.5</v>
      </c>
      <c r="D101" s="127">
        <v>99</v>
      </c>
      <c r="E101" s="122">
        <v>99</v>
      </c>
      <c r="F101" s="122">
        <v>99</v>
      </c>
      <c r="G101" s="123">
        <v>99</v>
      </c>
      <c r="H101" s="122">
        <v>99</v>
      </c>
      <c r="I101" s="122">
        <v>99</v>
      </c>
      <c r="J101" s="121">
        <v>101</v>
      </c>
      <c r="K101" s="126">
        <v>101</v>
      </c>
      <c r="L101" s="145">
        <v>101</v>
      </c>
      <c r="M101" s="121">
        <v>101</v>
      </c>
      <c r="N101" s="126">
        <v>101</v>
      </c>
    </row>
    <row r="102" spans="1:14" ht="11.75" customHeight="1">
      <c r="A102" s="18" t="s">
        <v>126</v>
      </c>
      <c r="B102" s="11">
        <v>2019</v>
      </c>
      <c r="C102" s="126">
        <v>101</v>
      </c>
      <c r="D102" s="145">
        <v>104</v>
      </c>
      <c r="E102" s="121">
        <v>101</v>
      </c>
      <c r="F102" s="121">
        <v>104</v>
      </c>
      <c r="G102" s="126">
        <v>101</v>
      </c>
      <c r="H102" s="121">
        <v>104</v>
      </c>
      <c r="I102" s="121">
        <v>101.25</v>
      </c>
      <c r="J102" s="121">
        <v>106</v>
      </c>
      <c r="K102" s="123">
        <v>108</v>
      </c>
      <c r="L102" s="145">
        <v>112.5</v>
      </c>
      <c r="M102" s="121">
        <v>113</v>
      </c>
      <c r="N102" s="126">
        <v>112.5</v>
      </c>
    </row>
    <row r="103" spans="1:14" ht="11.75" customHeight="1">
      <c r="A103" s="18"/>
      <c r="B103" s="11">
        <v>2020</v>
      </c>
      <c r="C103" s="126">
        <v>112.5</v>
      </c>
      <c r="D103" s="145">
        <v>112.5</v>
      </c>
      <c r="E103" s="128" t="s">
        <v>122</v>
      </c>
      <c r="F103" s="128" t="s">
        <v>122</v>
      </c>
      <c r="G103" s="137" t="s">
        <v>122</v>
      </c>
      <c r="H103" s="128" t="s">
        <v>122</v>
      </c>
      <c r="I103" s="121">
        <v>112.5</v>
      </c>
      <c r="J103" s="121">
        <v>112.5</v>
      </c>
      <c r="K103" s="137" t="s">
        <v>122</v>
      </c>
      <c r="L103" s="145">
        <v>112.5</v>
      </c>
      <c r="M103" s="128" t="s">
        <v>122</v>
      </c>
      <c r="N103" s="137" t="s">
        <v>122</v>
      </c>
    </row>
    <row r="104" spans="1:14" ht="11.75" customHeight="1">
      <c r="A104" s="18"/>
      <c r="B104" s="11">
        <v>2021</v>
      </c>
      <c r="C104" s="126">
        <v>112.5</v>
      </c>
      <c r="D104" s="137" t="s">
        <v>122</v>
      </c>
      <c r="E104" s="128" t="s">
        <v>122</v>
      </c>
      <c r="F104" s="128" t="s">
        <v>122</v>
      </c>
      <c r="G104" s="137" t="s">
        <v>122</v>
      </c>
      <c r="H104" s="128" t="s">
        <v>122</v>
      </c>
      <c r="I104" s="121">
        <v>112.5</v>
      </c>
      <c r="J104" s="121">
        <v>112.5</v>
      </c>
      <c r="K104" s="123">
        <v>120</v>
      </c>
      <c r="L104" s="145">
        <v>120</v>
      </c>
      <c r="M104" s="125">
        <v>120</v>
      </c>
      <c r="N104" s="145">
        <v>120</v>
      </c>
    </row>
    <row r="105" spans="1:14" ht="11.75" customHeight="1">
      <c r="A105" s="18"/>
      <c r="B105" s="11">
        <v>2022</v>
      </c>
      <c r="C105" s="126">
        <v>100</v>
      </c>
      <c r="D105" s="145">
        <v>100</v>
      </c>
      <c r="E105" s="125">
        <v>100</v>
      </c>
      <c r="F105" s="121">
        <v>120</v>
      </c>
      <c r="G105" s="126">
        <v>100</v>
      </c>
      <c r="H105" s="121">
        <v>95</v>
      </c>
      <c r="I105" s="121">
        <v>100</v>
      </c>
      <c r="J105" s="121">
        <v>100</v>
      </c>
      <c r="K105" s="126">
        <v>100</v>
      </c>
      <c r="L105" s="145">
        <v>100</v>
      </c>
      <c r="M105" s="125">
        <v>100</v>
      </c>
      <c r="N105" s="145">
        <v>100</v>
      </c>
    </row>
    <row r="106" spans="1:14" ht="11.75" customHeight="1">
      <c r="A106" s="18"/>
      <c r="B106" s="21">
        <v>2023</v>
      </c>
      <c r="C106" s="126">
        <v>120</v>
      </c>
      <c r="D106" s="121">
        <v>120</v>
      </c>
      <c r="E106" s="121">
        <v>120</v>
      </c>
      <c r="F106" s="121">
        <v>120</v>
      </c>
      <c r="G106" s="126">
        <v>120</v>
      </c>
      <c r="H106" s="121">
        <v>120</v>
      </c>
      <c r="I106" s="121">
        <v>120</v>
      </c>
      <c r="J106" s="121">
        <v>120</v>
      </c>
      <c r="K106" s="121">
        <v>100</v>
      </c>
      <c r="L106" s="145">
        <v>110</v>
      </c>
      <c r="M106" s="125">
        <v>110</v>
      </c>
      <c r="N106" s="125">
        <v>105</v>
      </c>
    </row>
    <row r="107" spans="1:14" ht="11.75" customHeight="1">
      <c r="A107" s="19"/>
      <c r="B107" s="11">
        <v>2024</v>
      </c>
      <c r="C107" s="121">
        <v>105</v>
      </c>
      <c r="D107" s="121">
        <v>95</v>
      </c>
      <c r="E107" s="121">
        <v>95</v>
      </c>
      <c r="F107" s="121">
        <v>95</v>
      </c>
      <c r="G107" s="126">
        <v>95</v>
      </c>
      <c r="H107" s="121">
        <v>95</v>
      </c>
      <c r="I107" s="121">
        <v>95</v>
      </c>
      <c r="J107" s="121">
        <v>95</v>
      </c>
      <c r="K107" s="121">
        <v>92.5</v>
      </c>
      <c r="L107" s="129" t="s">
        <v>4</v>
      </c>
      <c r="M107" s="129" t="s">
        <v>4</v>
      </c>
      <c r="N107" s="129" t="s">
        <v>4</v>
      </c>
    </row>
    <row r="108" spans="1:14" ht="11.75" customHeight="1">
      <c r="A108" s="146"/>
      <c r="B108" s="131">
        <v>2025</v>
      </c>
      <c r="C108" s="135">
        <v>155</v>
      </c>
      <c r="D108" s="135">
        <v>95</v>
      </c>
      <c r="E108" s="147" t="s">
        <v>122</v>
      </c>
      <c r="F108" s="135">
        <v>95</v>
      </c>
      <c r="G108" s="135">
        <v>78</v>
      </c>
      <c r="H108" s="135">
        <v>58</v>
      </c>
      <c r="I108" s="135">
        <v>167</v>
      </c>
      <c r="J108" s="135">
        <v>172</v>
      </c>
      <c r="K108" s="135">
        <v>78</v>
      </c>
      <c r="L108" s="135">
        <v>198</v>
      </c>
      <c r="M108" s="135">
        <v>210</v>
      </c>
      <c r="N108" s="142"/>
    </row>
    <row r="109" spans="1:14" ht="11.75" customHeight="1">
      <c r="A109" s="18" t="s">
        <v>100</v>
      </c>
      <c r="B109" s="11">
        <v>2018</v>
      </c>
      <c r="C109" s="122">
        <v>98</v>
      </c>
      <c r="D109" s="127">
        <v>98</v>
      </c>
      <c r="E109" s="122">
        <v>98</v>
      </c>
      <c r="F109" s="121">
        <v>98</v>
      </c>
      <c r="G109" s="123">
        <v>98</v>
      </c>
      <c r="H109" s="121">
        <v>95</v>
      </c>
      <c r="I109" s="121" t="s">
        <v>3</v>
      </c>
      <c r="J109" s="121" t="s">
        <v>127</v>
      </c>
      <c r="K109" s="126" t="s">
        <v>127</v>
      </c>
      <c r="L109" s="137" t="s">
        <v>127</v>
      </c>
      <c r="M109" s="121" t="s">
        <v>127</v>
      </c>
      <c r="N109" s="126" t="s">
        <v>127</v>
      </c>
    </row>
    <row r="110" spans="1:14" ht="11.75" customHeight="1">
      <c r="A110" s="18"/>
      <c r="B110" s="11">
        <v>2019</v>
      </c>
      <c r="C110" s="121">
        <v>100</v>
      </c>
      <c r="D110" s="145">
        <v>102</v>
      </c>
      <c r="E110" s="121">
        <v>110.5</v>
      </c>
      <c r="F110" s="121">
        <v>109.5</v>
      </c>
      <c r="G110" s="126">
        <v>110.5</v>
      </c>
      <c r="H110" s="121">
        <v>110.5</v>
      </c>
      <c r="I110" s="121">
        <v>108.125</v>
      </c>
      <c r="J110" s="122">
        <v>108</v>
      </c>
      <c r="K110" s="123">
        <v>110</v>
      </c>
      <c r="L110" s="127">
        <v>110</v>
      </c>
      <c r="M110" s="121">
        <v>110</v>
      </c>
      <c r="N110" s="126">
        <v>110</v>
      </c>
    </row>
    <row r="111" spans="1:14" ht="11.75" customHeight="1">
      <c r="A111" s="18"/>
      <c r="B111" s="11">
        <v>2020</v>
      </c>
      <c r="C111" s="121">
        <v>110</v>
      </c>
      <c r="D111" s="145">
        <v>110</v>
      </c>
      <c r="E111" s="128" t="s">
        <v>122</v>
      </c>
      <c r="F111" s="128" t="s">
        <v>122</v>
      </c>
      <c r="G111" s="126">
        <v>110</v>
      </c>
      <c r="H111" s="121">
        <v>135</v>
      </c>
      <c r="I111" s="121">
        <v>125</v>
      </c>
      <c r="J111" s="121">
        <v>135</v>
      </c>
      <c r="K111" s="126">
        <v>135</v>
      </c>
      <c r="L111" s="145">
        <v>135</v>
      </c>
      <c r="M111" s="121" t="s">
        <v>127</v>
      </c>
      <c r="N111" s="126">
        <v>135</v>
      </c>
    </row>
    <row r="112" spans="1:14" ht="11.75" customHeight="1">
      <c r="A112" s="18"/>
      <c r="B112" s="11">
        <v>2021</v>
      </c>
      <c r="C112" s="121">
        <v>135</v>
      </c>
      <c r="D112" s="145">
        <v>135</v>
      </c>
      <c r="E112" s="121">
        <v>125</v>
      </c>
      <c r="F112" s="121">
        <v>120</v>
      </c>
      <c r="G112" s="126">
        <v>140</v>
      </c>
      <c r="H112" s="121">
        <v>140</v>
      </c>
      <c r="I112" s="121">
        <v>140</v>
      </c>
      <c r="J112" s="122">
        <v>150</v>
      </c>
      <c r="K112" s="145">
        <v>175</v>
      </c>
      <c r="L112" s="145">
        <v>175</v>
      </c>
      <c r="M112" s="125">
        <v>150</v>
      </c>
      <c r="N112" s="145">
        <v>150</v>
      </c>
    </row>
    <row r="113" spans="1:14" ht="11.75" customHeight="1">
      <c r="A113" s="18"/>
      <c r="B113" s="11">
        <v>2022</v>
      </c>
      <c r="C113" s="121">
        <v>150</v>
      </c>
      <c r="D113" s="145">
        <v>150</v>
      </c>
      <c r="E113" s="121">
        <v>175</v>
      </c>
      <c r="F113" s="121">
        <v>175</v>
      </c>
      <c r="G113" s="126">
        <v>205</v>
      </c>
      <c r="H113" s="121">
        <v>200</v>
      </c>
      <c r="I113" s="121">
        <v>250</v>
      </c>
      <c r="J113" s="121">
        <v>260</v>
      </c>
      <c r="K113" s="145">
        <v>250</v>
      </c>
      <c r="L113" s="145">
        <v>250</v>
      </c>
      <c r="M113" s="125">
        <v>250</v>
      </c>
      <c r="N113" s="145">
        <v>250</v>
      </c>
    </row>
    <row r="114" spans="1:14" ht="11.75" customHeight="1">
      <c r="A114" s="18"/>
      <c r="B114" s="11">
        <v>2023</v>
      </c>
      <c r="C114" s="125">
        <v>150</v>
      </c>
      <c r="D114" s="125">
        <v>150</v>
      </c>
      <c r="E114" s="121">
        <v>140</v>
      </c>
      <c r="F114" s="121">
        <v>140</v>
      </c>
      <c r="G114" s="126">
        <v>130</v>
      </c>
      <c r="H114" s="121">
        <v>120</v>
      </c>
      <c r="I114" s="121">
        <v>120</v>
      </c>
      <c r="J114" s="121">
        <v>120</v>
      </c>
      <c r="K114" s="125">
        <v>155</v>
      </c>
      <c r="L114" s="125">
        <v>160</v>
      </c>
      <c r="M114" s="125">
        <v>165</v>
      </c>
      <c r="N114" s="125">
        <v>135</v>
      </c>
    </row>
    <row r="115" spans="1:14" ht="11.75" customHeight="1">
      <c r="A115" s="19"/>
      <c r="B115" s="11">
        <v>2024</v>
      </c>
      <c r="C115" s="121">
        <v>140</v>
      </c>
      <c r="D115" s="121">
        <v>165</v>
      </c>
      <c r="E115" s="125">
        <v>156</v>
      </c>
      <c r="F115" s="121">
        <v>170</v>
      </c>
      <c r="G115" s="126">
        <v>190</v>
      </c>
      <c r="H115" s="121">
        <v>200</v>
      </c>
      <c r="I115" s="121">
        <v>210</v>
      </c>
      <c r="J115" s="121">
        <v>210</v>
      </c>
      <c r="K115" s="121">
        <v>172.5</v>
      </c>
      <c r="L115" s="122">
        <v>170.83333333333334</v>
      </c>
      <c r="M115" s="122">
        <v>202</v>
      </c>
      <c r="N115" s="122">
        <v>171</v>
      </c>
    </row>
    <row r="116" spans="1:14" ht="11.75" customHeight="1">
      <c r="A116" s="146"/>
      <c r="B116" s="131">
        <v>2025</v>
      </c>
      <c r="C116" s="135">
        <v>232</v>
      </c>
      <c r="D116" s="135">
        <v>180</v>
      </c>
      <c r="E116" s="139">
        <v>180</v>
      </c>
      <c r="F116" s="147" t="s">
        <v>122</v>
      </c>
      <c r="G116" s="139">
        <v>120</v>
      </c>
      <c r="H116" s="139">
        <v>135</v>
      </c>
      <c r="I116" s="139">
        <v>139</v>
      </c>
      <c r="J116" s="139">
        <v>140</v>
      </c>
      <c r="K116" s="139">
        <v>134</v>
      </c>
      <c r="L116" s="139">
        <v>134</v>
      </c>
      <c r="M116" s="124">
        <v>150</v>
      </c>
      <c r="N116" s="124"/>
    </row>
    <row r="117" spans="1:14" ht="11.75" customHeight="1">
      <c r="A117" s="18" t="s">
        <v>102</v>
      </c>
      <c r="B117" s="11">
        <v>2018</v>
      </c>
      <c r="C117" s="121">
        <v>102.5</v>
      </c>
      <c r="D117" s="145">
        <v>102.5</v>
      </c>
      <c r="E117" s="121">
        <v>102.5</v>
      </c>
      <c r="F117" s="121">
        <v>102.5</v>
      </c>
      <c r="G117" s="126">
        <v>102.5</v>
      </c>
      <c r="H117" s="121">
        <v>102.5</v>
      </c>
      <c r="I117" s="121">
        <v>102.5</v>
      </c>
      <c r="J117" s="121">
        <v>102.5</v>
      </c>
      <c r="K117" s="126">
        <v>102.5</v>
      </c>
      <c r="L117" s="145">
        <v>102.5</v>
      </c>
      <c r="M117" s="121">
        <v>102.5</v>
      </c>
      <c r="N117" s="126">
        <v>102.5</v>
      </c>
    </row>
    <row r="118" spans="1:14" ht="11.75" customHeight="1">
      <c r="A118" s="18"/>
      <c r="B118" s="11">
        <v>2019</v>
      </c>
      <c r="C118" s="121">
        <v>102.5</v>
      </c>
      <c r="D118" s="145">
        <v>102.5</v>
      </c>
      <c r="E118" s="121">
        <v>102.5</v>
      </c>
      <c r="F118" s="121">
        <v>102.5</v>
      </c>
      <c r="G118" s="126">
        <v>102.5</v>
      </c>
      <c r="H118" s="121">
        <v>102.5</v>
      </c>
      <c r="I118" s="121">
        <v>102.5</v>
      </c>
      <c r="J118" s="121">
        <v>102.5</v>
      </c>
      <c r="K118" s="123">
        <v>100</v>
      </c>
      <c r="L118" s="127">
        <v>100</v>
      </c>
      <c r="M118" s="122">
        <v>100</v>
      </c>
      <c r="N118" s="123">
        <v>100</v>
      </c>
    </row>
    <row r="119" spans="1:14" ht="11.75" customHeight="1">
      <c r="A119" s="18"/>
      <c r="B119" s="11">
        <v>2020</v>
      </c>
      <c r="C119" s="121">
        <v>100</v>
      </c>
      <c r="D119" s="137" t="s">
        <v>122</v>
      </c>
      <c r="E119" s="128" t="s">
        <v>122</v>
      </c>
      <c r="F119" s="128" t="s">
        <v>122</v>
      </c>
      <c r="G119" s="137" t="s">
        <v>122</v>
      </c>
      <c r="H119" s="128" t="s">
        <v>122</v>
      </c>
      <c r="I119" s="128" t="s">
        <v>4</v>
      </c>
      <c r="J119" s="128" t="s">
        <v>122</v>
      </c>
      <c r="K119" s="137" t="s">
        <v>122</v>
      </c>
      <c r="L119" s="137" t="s">
        <v>122</v>
      </c>
      <c r="M119" s="122">
        <v>125</v>
      </c>
      <c r="N119" s="123">
        <v>125</v>
      </c>
    </row>
    <row r="120" spans="1:14" ht="11.75" customHeight="1">
      <c r="A120" s="18"/>
      <c r="B120" s="11">
        <v>2021</v>
      </c>
      <c r="C120" s="121">
        <v>125</v>
      </c>
      <c r="D120" s="145">
        <v>125</v>
      </c>
      <c r="E120" s="121">
        <v>125</v>
      </c>
      <c r="F120" s="121">
        <v>125</v>
      </c>
      <c r="G120" s="126">
        <v>125</v>
      </c>
      <c r="H120" s="121">
        <v>125</v>
      </c>
      <c r="I120" s="121">
        <v>125</v>
      </c>
      <c r="J120" s="121">
        <v>125</v>
      </c>
      <c r="K120" s="145">
        <v>125</v>
      </c>
      <c r="L120" s="145">
        <v>125</v>
      </c>
      <c r="M120" s="125">
        <v>125</v>
      </c>
      <c r="N120" s="145">
        <v>125</v>
      </c>
    </row>
    <row r="121" spans="1:14" ht="11.75" customHeight="1">
      <c r="A121" s="18"/>
      <c r="B121" s="11">
        <v>2022</v>
      </c>
      <c r="C121" s="121">
        <v>125</v>
      </c>
      <c r="D121" s="145">
        <v>130</v>
      </c>
      <c r="E121" s="121">
        <v>125</v>
      </c>
      <c r="F121" s="121">
        <v>125</v>
      </c>
      <c r="G121" s="126">
        <v>125</v>
      </c>
      <c r="H121" s="121">
        <v>125</v>
      </c>
      <c r="I121" s="121">
        <v>125</v>
      </c>
      <c r="J121" s="121">
        <v>125</v>
      </c>
      <c r="K121" s="126">
        <v>125</v>
      </c>
      <c r="L121" s="145">
        <v>125</v>
      </c>
      <c r="M121" s="125">
        <v>125</v>
      </c>
      <c r="N121" s="145">
        <v>125</v>
      </c>
    </row>
    <row r="122" spans="1:14" ht="11.75" customHeight="1">
      <c r="A122" s="18"/>
      <c r="B122" s="11">
        <v>2023</v>
      </c>
      <c r="C122" s="121">
        <v>140</v>
      </c>
      <c r="D122" s="125">
        <v>165</v>
      </c>
      <c r="E122" s="121">
        <v>150</v>
      </c>
      <c r="F122" s="121">
        <v>150</v>
      </c>
      <c r="G122" s="126">
        <v>140</v>
      </c>
      <c r="H122" s="121">
        <v>140</v>
      </c>
      <c r="I122" s="121">
        <v>140</v>
      </c>
      <c r="J122" s="121">
        <v>140</v>
      </c>
      <c r="K122" s="121">
        <v>140</v>
      </c>
      <c r="L122" s="125">
        <v>165</v>
      </c>
      <c r="M122" s="125">
        <v>165</v>
      </c>
      <c r="N122" s="125">
        <v>150</v>
      </c>
    </row>
    <row r="123" spans="1:14" ht="11.75" customHeight="1">
      <c r="A123" s="19"/>
      <c r="B123" s="11">
        <v>2024</v>
      </c>
      <c r="C123" s="121">
        <v>140</v>
      </c>
      <c r="D123" s="121">
        <v>140</v>
      </c>
      <c r="E123" s="125">
        <v>137</v>
      </c>
      <c r="F123" s="121">
        <v>140</v>
      </c>
      <c r="G123" s="126">
        <v>140</v>
      </c>
      <c r="H123" s="121">
        <v>140</v>
      </c>
      <c r="I123" s="121">
        <v>140</v>
      </c>
      <c r="J123" s="121">
        <v>140</v>
      </c>
      <c r="K123" s="121">
        <v>137</v>
      </c>
      <c r="L123" s="137" t="s">
        <v>4</v>
      </c>
      <c r="M123" s="129" t="s">
        <v>4</v>
      </c>
      <c r="N123" s="129" t="s">
        <v>4</v>
      </c>
    </row>
    <row r="124" spans="1:14" ht="11.75" customHeight="1">
      <c r="A124" s="146"/>
      <c r="B124" s="131">
        <v>2025</v>
      </c>
      <c r="C124" s="135">
        <v>140</v>
      </c>
      <c r="D124" s="135">
        <v>160</v>
      </c>
      <c r="E124" s="139">
        <v>160</v>
      </c>
      <c r="F124" s="135">
        <v>150</v>
      </c>
      <c r="G124" s="135">
        <v>150</v>
      </c>
      <c r="H124" s="147" t="s">
        <v>122</v>
      </c>
      <c r="I124" s="147" t="s">
        <v>122</v>
      </c>
      <c r="J124" s="147" t="s">
        <v>122</v>
      </c>
      <c r="K124" s="147" t="s">
        <v>122</v>
      </c>
      <c r="L124" s="658" t="s">
        <v>4</v>
      </c>
      <c r="M124" s="658" t="s">
        <v>4</v>
      </c>
      <c r="N124" s="142"/>
    </row>
    <row r="125" spans="1:14" ht="11.75" customHeight="1">
      <c r="A125" s="18" t="s">
        <v>103</v>
      </c>
      <c r="B125" s="11">
        <v>2018</v>
      </c>
      <c r="C125" s="121">
        <v>75</v>
      </c>
      <c r="D125" s="145">
        <v>75</v>
      </c>
      <c r="E125" s="121">
        <v>75</v>
      </c>
      <c r="F125" s="121">
        <v>75</v>
      </c>
      <c r="G125" s="126">
        <v>75</v>
      </c>
      <c r="H125" s="121">
        <v>75</v>
      </c>
      <c r="I125" s="121">
        <v>75</v>
      </c>
      <c r="J125" s="121">
        <v>75</v>
      </c>
      <c r="K125" s="126">
        <v>75</v>
      </c>
      <c r="L125" s="145">
        <v>50</v>
      </c>
      <c r="M125" s="121">
        <v>50</v>
      </c>
      <c r="N125" s="126">
        <v>50</v>
      </c>
    </row>
    <row r="126" spans="1:14" ht="11.75" customHeight="1">
      <c r="A126" s="18"/>
      <c r="B126" s="11">
        <v>2019</v>
      </c>
      <c r="C126" s="121">
        <v>50</v>
      </c>
      <c r="D126" s="145">
        <v>50</v>
      </c>
      <c r="E126" s="121">
        <v>75</v>
      </c>
      <c r="F126" s="121">
        <v>75</v>
      </c>
      <c r="G126" s="126">
        <v>75</v>
      </c>
      <c r="H126" s="121">
        <v>75</v>
      </c>
      <c r="I126" s="121">
        <v>75</v>
      </c>
      <c r="J126" s="121">
        <v>75</v>
      </c>
      <c r="K126" s="123">
        <v>75</v>
      </c>
      <c r="L126" s="145">
        <v>75</v>
      </c>
      <c r="M126" s="121">
        <v>75</v>
      </c>
      <c r="N126" s="126">
        <v>75</v>
      </c>
    </row>
    <row r="127" spans="1:14" ht="11.75" customHeight="1">
      <c r="A127" s="18"/>
      <c r="B127" s="11">
        <v>2020</v>
      </c>
      <c r="C127" s="121">
        <v>75</v>
      </c>
      <c r="D127" s="145">
        <v>75</v>
      </c>
      <c r="E127" s="128" t="s">
        <v>122</v>
      </c>
      <c r="F127" s="128" t="s">
        <v>122</v>
      </c>
      <c r="G127" s="126">
        <v>75</v>
      </c>
      <c r="H127" s="128" t="s">
        <v>122</v>
      </c>
      <c r="I127" s="128" t="s">
        <v>4</v>
      </c>
      <c r="J127" s="128" t="s">
        <v>122</v>
      </c>
      <c r="K127" s="137" t="s">
        <v>122</v>
      </c>
      <c r="L127" s="137" t="s">
        <v>122</v>
      </c>
      <c r="M127" s="128" t="s">
        <v>122</v>
      </c>
      <c r="N127" s="137" t="s">
        <v>122</v>
      </c>
    </row>
    <row r="128" spans="1:14" ht="11.75" customHeight="1">
      <c r="A128" s="18"/>
      <c r="B128" s="11">
        <v>2021</v>
      </c>
      <c r="C128" s="121">
        <v>75</v>
      </c>
      <c r="D128" s="145">
        <v>75</v>
      </c>
      <c r="E128" s="121">
        <v>75</v>
      </c>
      <c r="F128" s="121">
        <v>75</v>
      </c>
      <c r="G128" s="126">
        <v>75</v>
      </c>
      <c r="H128" s="121">
        <v>75</v>
      </c>
      <c r="I128" s="121">
        <v>75</v>
      </c>
      <c r="J128" s="121">
        <v>75</v>
      </c>
      <c r="K128" s="145">
        <v>75</v>
      </c>
      <c r="L128" s="145">
        <v>75</v>
      </c>
      <c r="M128" s="125">
        <v>75</v>
      </c>
      <c r="N128" s="145">
        <v>75</v>
      </c>
    </row>
    <row r="129" spans="1:14" ht="11.75" customHeight="1">
      <c r="A129" s="18"/>
      <c r="B129" s="11">
        <v>2022</v>
      </c>
      <c r="C129" s="121">
        <v>75</v>
      </c>
      <c r="D129" s="145">
        <v>75</v>
      </c>
      <c r="E129" s="121">
        <v>75</v>
      </c>
      <c r="F129" s="121">
        <v>75</v>
      </c>
      <c r="G129" s="126">
        <v>75</v>
      </c>
      <c r="H129" s="121">
        <v>75</v>
      </c>
      <c r="I129" s="121">
        <v>75</v>
      </c>
      <c r="J129" s="121">
        <v>75</v>
      </c>
      <c r="K129" s="126">
        <v>75</v>
      </c>
      <c r="L129" s="145">
        <v>75</v>
      </c>
      <c r="M129" s="125">
        <v>75</v>
      </c>
      <c r="N129" s="145">
        <v>75</v>
      </c>
    </row>
    <row r="130" spans="1:14" ht="11.75" customHeight="1">
      <c r="A130" s="18"/>
      <c r="B130" s="11">
        <v>2023</v>
      </c>
      <c r="C130" s="121">
        <v>121</v>
      </c>
      <c r="D130" s="125">
        <v>137.5</v>
      </c>
      <c r="E130" s="121">
        <v>123</v>
      </c>
      <c r="F130" s="121">
        <v>135</v>
      </c>
      <c r="G130" s="126">
        <v>120</v>
      </c>
      <c r="H130" s="121">
        <v>118</v>
      </c>
      <c r="I130" s="121">
        <v>113</v>
      </c>
      <c r="J130" s="121">
        <v>115</v>
      </c>
      <c r="K130" s="121">
        <v>118</v>
      </c>
      <c r="L130" s="121">
        <v>118</v>
      </c>
      <c r="M130" s="125">
        <v>118</v>
      </c>
      <c r="N130" s="125">
        <v>118</v>
      </c>
    </row>
    <row r="131" spans="1:14" ht="11.75" customHeight="1">
      <c r="A131" s="19"/>
      <c r="B131" s="11">
        <v>2024</v>
      </c>
      <c r="C131" s="121">
        <v>155</v>
      </c>
      <c r="D131" s="121">
        <v>155</v>
      </c>
      <c r="E131" s="125">
        <v>155</v>
      </c>
      <c r="F131" s="121">
        <v>165</v>
      </c>
      <c r="G131" s="126">
        <v>165</v>
      </c>
      <c r="H131" s="121">
        <v>165</v>
      </c>
      <c r="I131" s="121">
        <v>150</v>
      </c>
      <c r="J131" s="121">
        <v>170</v>
      </c>
      <c r="K131" s="121">
        <v>168</v>
      </c>
      <c r="L131" s="122">
        <v>146.66666666666666</v>
      </c>
      <c r="M131" s="122">
        <v>159</v>
      </c>
      <c r="N131" s="129" t="s">
        <v>4</v>
      </c>
    </row>
    <row r="132" spans="1:14" ht="11.75" customHeight="1">
      <c r="A132" s="146"/>
      <c r="B132" s="131">
        <v>2025</v>
      </c>
      <c r="C132" s="142" t="s">
        <v>4</v>
      </c>
      <c r="D132" s="142" t="s">
        <v>4</v>
      </c>
      <c r="E132" s="142" t="s">
        <v>4</v>
      </c>
      <c r="F132" s="135">
        <v>145</v>
      </c>
      <c r="G132" s="142" t="s">
        <v>4</v>
      </c>
      <c r="H132" s="147" t="s">
        <v>122</v>
      </c>
      <c r="I132" s="147" t="s">
        <v>122</v>
      </c>
      <c r="J132" s="135">
        <v>155</v>
      </c>
      <c r="K132" s="135">
        <v>155</v>
      </c>
      <c r="L132" s="135">
        <v>129</v>
      </c>
      <c r="M132" s="124">
        <v>152</v>
      </c>
      <c r="N132" s="142"/>
    </row>
    <row r="133" spans="1:14" ht="11.75" customHeight="1">
      <c r="A133" s="160"/>
      <c r="B133" s="161"/>
      <c r="C133" s="40"/>
      <c r="D133" s="40"/>
      <c r="E133" s="40"/>
      <c r="F133" s="40"/>
      <c r="G133" s="40"/>
      <c r="H133" s="40"/>
      <c r="I133" s="143"/>
      <c r="J133" s="40"/>
      <c r="K133" s="40"/>
      <c r="L133" s="40"/>
      <c r="M133" s="40"/>
      <c r="N133" s="62" t="s">
        <v>24</v>
      </c>
    </row>
    <row r="134" spans="1:14" ht="11.75" customHeight="1">
      <c r="A134" s="775" t="s">
        <v>124</v>
      </c>
      <c r="B134" s="775"/>
      <c r="C134" s="775"/>
      <c r="D134" s="775"/>
      <c r="E134" s="775"/>
      <c r="F134" s="775"/>
      <c r="G134" s="40"/>
      <c r="H134" s="40"/>
      <c r="I134" s="143"/>
      <c r="J134" s="144"/>
      <c r="K134" s="23"/>
      <c r="L134" s="23"/>
      <c r="M134" s="23"/>
      <c r="N134" s="23"/>
    </row>
    <row r="135" spans="1:14" ht="16" customHeight="1">
      <c r="A135" s="217" t="s">
        <v>79</v>
      </c>
      <c r="B135" s="217" t="s">
        <v>121</v>
      </c>
      <c r="C135" s="217" t="s">
        <v>81</v>
      </c>
      <c r="D135" s="217" t="s">
        <v>82</v>
      </c>
      <c r="E135" s="217" t="s">
        <v>83</v>
      </c>
      <c r="F135" s="217" t="s">
        <v>84</v>
      </c>
      <c r="G135" s="217" t="s">
        <v>85</v>
      </c>
      <c r="H135" s="217" t="s">
        <v>86</v>
      </c>
      <c r="I135" s="217" t="s">
        <v>87</v>
      </c>
      <c r="J135" s="217" t="s">
        <v>88</v>
      </c>
      <c r="K135" s="217" t="s">
        <v>89</v>
      </c>
      <c r="L135" s="217" t="s">
        <v>90</v>
      </c>
      <c r="M135" s="217" t="s">
        <v>91</v>
      </c>
      <c r="N135" s="217" t="s">
        <v>92</v>
      </c>
    </row>
    <row r="136" spans="1:14" ht="3" customHeight="1">
      <c r="A136" s="19"/>
      <c r="B136" s="11"/>
      <c r="C136" s="129"/>
      <c r="D136" s="121"/>
      <c r="E136" s="125"/>
      <c r="F136" s="121"/>
      <c r="G136" s="126"/>
      <c r="H136" s="121"/>
      <c r="I136" s="121"/>
      <c r="J136" s="121"/>
      <c r="K136" s="121"/>
      <c r="L136" s="122"/>
      <c r="M136" s="122"/>
      <c r="N136" s="129"/>
    </row>
    <row r="137" spans="1:14" ht="11.75" customHeight="1">
      <c r="A137" s="18" t="s">
        <v>104</v>
      </c>
      <c r="B137" s="11">
        <v>2018</v>
      </c>
      <c r="C137" s="122">
        <v>58</v>
      </c>
      <c r="D137" s="127">
        <v>60</v>
      </c>
      <c r="E137" s="122">
        <v>59</v>
      </c>
      <c r="F137" s="122">
        <v>59</v>
      </c>
      <c r="G137" s="123">
        <v>59</v>
      </c>
      <c r="H137" s="122">
        <v>59</v>
      </c>
      <c r="I137" s="121">
        <v>59.75</v>
      </c>
      <c r="J137" s="121">
        <v>60</v>
      </c>
      <c r="K137" s="126">
        <v>60</v>
      </c>
      <c r="L137" s="145">
        <v>58</v>
      </c>
      <c r="M137" s="121">
        <v>57.5</v>
      </c>
      <c r="N137" s="126">
        <v>57.5</v>
      </c>
    </row>
    <row r="138" spans="1:14" ht="11.75" customHeight="1">
      <c r="A138" s="18"/>
      <c r="B138" s="11">
        <v>2019</v>
      </c>
      <c r="C138" s="121">
        <v>57.5</v>
      </c>
      <c r="D138" s="145">
        <v>57.5</v>
      </c>
      <c r="E138" s="121">
        <v>57.5</v>
      </c>
      <c r="F138" s="121">
        <v>57.5</v>
      </c>
      <c r="G138" s="126">
        <v>57.5</v>
      </c>
      <c r="H138" s="121">
        <v>57.5</v>
      </c>
      <c r="I138" s="121">
        <v>57.5</v>
      </c>
      <c r="J138" s="122">
        <v>57.5</v>
      </c>
      <c r="K138" s="123">
        <v>66</v>
      </c>
      <c r="L138" s="145">
        <v>65.5</v>
      </c>
      <c r="M138" s="121">
        <v>65.5</v>
      </c>
      <c r="N138" s="126">
        <v>65.5</v>
      </c>
    </row>
    <row r="139" spans="1:14" ht="11.75" customHeight="1">
      <c r="A139" s="18"/>
      <c r="B139" s="11">
        <v>2020</v>
      </c>
      <c r="C139" s="121">
        <v>65.5</v>
      </c>
      <c r="D139" s="137" t="s">
        <v>122</v>
      </c>
      <c r="E139" s="128" t="s">
        <v>122</v>
      </c>
      <c r="F139" s="128" t="s">
        <v>122</v>
      </c>
      <c r="G139" s="137" t="s">
        <v>122</v>
      </c>
      <c r="H139" s="128" t="s">
        <v>122</v>
      </c>
      <c r="I139" s="128" t="s">
        <v>4</v>
      </c>
      <c r="J139" s="128" t="s">
        <v>122</v>
      </c>
      <c r="K139" s="137" t="s">
        <v>122</v>
      </c>
      <c r="L139" s="137" t="s">
        <v>122</v>
      </c>
      <c r="M139" s="128" t="s">
        <v>122</v>
      </c>
      <c r="N139" s="137" t="s">
        <v>122</v>
      </c>
    </row>
    <row r="140" spans="1:14" ht="11.75" customHeight="1">
      <c r="A140" s="18"/>
      <c r="B140" s="11">
        <v>2021</v>
      </c>
      <c r="C140" s="128" t="s">
        <v>122</v>
      </c>
      <c r="D140" s="137" t="s">
        <v>122</v>
      </c>
      <c r="E140" s="128" t="s">
        <v>122</v>
      </c>
      <c r="F140" s="128" t="s">
        <v>122</v>
      </c>
      <c r="G140" s="137" t="s">
        <v>122</v>
      </c>
      <c r="H140" s="121">
        <v>70</v>
      </c>
      <c r="I140" s="121">
        <v>70</v>
      </c>
      <c r="J140" s="121">
        <v>70</v>
      </c>
      <c r="K140" s="137" t="s">
        <v>122</v>
      </c>
      <c r="L140" s="126">
        <v>92.5</v>
      </c>
      <c r="M140" s="128" t="s">
        <v>122</v>
      </c>
      <c r="N140" s="137" t="s">
        <v>122</v>
      </c>
    </row>
    <row r="141" spans="1:14" ht="11.75" customHeight="1">
      <c r="A141" s="18"/>
      <c r="B141" s="11">
        <v>2022</v>
      </c>
      <c r="C141" s="121">
        <v>93</v>
      </c>
      <c r="D141" s="123">
        <v>95</v>
      </c>
      <c r="E141" s="121">
        <v>93</v>
      </c>
      <c r="F141" s="121">
        <v>95</v>
      </c>
      <c r="G141" s="126">
        <v>95</v>
      </c>
      <c r="H141" s="121">
        <v>95</v>
      </c>
      <c r="I141" s="121">
        <v>90</v>
      </c>
      <c r="J141" s="121">
        <v>90</v>
      </c>
      <c r="K141" s="126">
        <v>90</v>
      </c>
      <c r="L141" s="126">
        <v>90</v>
      </c>
      <c r="M141" s="121">
        <v>90</v>
      </c>
      <c r="N141" s="126">
        <v>90</v>
      </c>
    </row>
    <row r="142" spans="1:14" ht="11.75" customHeight="1">
      <c r="A142" s="18"/>
      <c r="B142" s="11">
        <v>2023</v>
      </c>
      <c r="C142" s="121">
        <v>90</v>
      </c>
      <c r="D142" s="122">
        <v>92.5</v>
      </c>
      <c r="E142" s="121">
        <v>93</v>
      </c>
      <c r="F142" s="128" t="s">
        <v>122</v>
      </c>
      <c r="G142" s="126">
        <v>95</v>
      </c>
      <c r="H142" s="121">
        <v>95</v>
      </c>
      <c r="I142" s="121">
        <v>95</v>
      </c>
      <c r="J142" s="121">
        <v>95</v>
      </c>
      <c r="K142" s="126">
        <v>95</v>
      </c>
      <c r="L142" s="121">
        <v>95</v>
      </c>
      <c r="M142" s="121">
        <v>95</v>
      </c>
      <c r="N142" s="121">
        <v>95</v>
      </c>
    </row>
    <row r="143" spans="1:14" ht="11.75" customHeight="1">
      <c r="A143" s="19"/>
      <c r="B143" s="11">
        <v>2024</v>
      </c>
      <c r="C143" s="121">
        <v>95</v>
      </c>
      <c r="D143" s="121">
        <v>95</v>
      </c>
      <c r="E143" s="125">
        <v>91</v>
      </c>
      <c r="F143" s="121">
        <v>103</v>
      </c>
      <c r="G143" s="126">
        <v>103</v>
      </c>
      <c r="H143" s="121">
        <v>103</v>
      </c>
      <c r="I143" s="121">
        <v>103</v>
      </c>
      <c r="J143" s="121">
        <v>103</v>
      </c>
      <c r="K143" s="121">
        <v>91</v>
      </c>
      <c r="L143" s="121">
        <v>91.2</v>
      </c>
      <c r="M143" s="121">
        <v>91.25</v>
      </c>
      <c r="N143" s="122">
        <v>102</v>
      </c>
    </row>
    <row r="144" spans="1:14" ht="11.75" customHeight="1">
      <c r="A144" s="146"/>
      <c r="B144" s="131">
        <v>2025</v>
      </c>
      <c r="C144" s="135">
        <v>102</v>
      </c>
      <c r="D144" s="135">
        <v>102</v>
      </c>
      <c r="E144" s="142" t="s">
        <v>4</v>
      </c>
      <c r="F144" s="135">
        <v>102</v>
      </c>
      <c r="G144" s="135">
        <v>102</v>
      </c>
      <c r="H144" s="135">
        <v>102</v>
      </c>
      <c r="I144" s="135">
        <v>107</v>
      </c>
      <c r="J144" s="135">
        <v>91</v>
      </c>
      <c r="K144" s="135">
        <v>91</v>
      </c>
      <c r="L144" s="142" t="s">
        <v>4</v>
      </c>
      <c r="M144" s="135">
        <v>91</v>
      </c>
      <c r="N144" s="124"/>
    </row>
    <row r="145" spans="1:14" ht="11.75" customHeight="1">
      <c r="A145" s="18" t="s">
        <v>33</v>
      </c>
      <c r="B145" s="11">
        <v>2018</v>
      </c>
      <c r="C145" s="122">
        <v>87.5</v>
      </c>
      <c r="D145" s="123">
        <v>82</v>
      </c>
      <c r="E145" s="122">
        <v>89</v>
      </c>
      <c r="F145" s="122">
        <v>89</v>
      </c>
      <c r="G145" s="126">
        <v>87.5</v>
      </c>
      <c r="H145" s="121">
        <v>87.5</v>
      </c>
      <c r="I145" s="121">
        <v>87.5</v>
      </c>
      <c r="J145" s="126">
        <v>87.5</v>
      </c>
      <c r="K145" s="126">
        <v>92.5</v>
      </c>
      <c r="L145" s="126">
        <v>92.5</v>
      </c>
      <c r="M145" s="121">
        <v>92.5</v>
      </c>
      <c r="N145" s="126">
        <v>92.5</v>
      </c>
    </row>
    <row r="146" spans="1:14" ht="11.75" customHeight="1">
      <c r="A146" s="18"/>
      <c r="B146" s="11">
        <v>2019</v>
      </c>
      <c r="C146" s="121">
        <v>94</v>
      </c>
      <c r="D146" s="126">
        <v>94</v>
      </c>
      <c r="E146" s="121">
        <v>94</v>
      </c>
      <c r="F146" s="121">
        <v>94</v>
      </c>
      <c r="G146" s="126">
        <v>94</v>
      </c>
      <c r="H146" s="121">
        <v>94</v>
      </c>
      <c r="I146" s="121">
        <v>94.2</v>
      </c>
      <c r="J146" s="126">
        <v>94</v>
      </c>
      <c r="K146" s="123">
        <v>108</v>
      </c>
      <c r="L146" s="126">
        <v>107.5</v>
      </c>
      <c r="M146" s="121">
        <v>107.5</v>
      </c>
      <c r="N146" s="126">
        <v>107.5</v>
      </c>
    </row>
    <row r="147" spans="1:14" ht="11.75" customHeight="1">
      <c r="A147" s="18"/>
      <c r="B147" s="11">
        <v>2020</v>
      </c>
      <c r="C147" s="121">
        <v>107.5</v>
      </c>
      <c r="D147" s="126">
        <v>105</v>
      </c>
      <c r="E147" s="128" t="s">
        <v>122</v>
      </c>
      <c r="F147" s="128" t="s">
        <v>122</v>
      </c>
      <c r="G147" s="137" t="s">
        <v>122</v>
      </c>
      <c r="H147" s="125">
        <v>105</v>
      </c>
      <c r="I147" s="125">
        <v>105</v>
      </c>
      <c r="J147" s="145">
        <v>105</v>
      </c>
      <c r="K147" s="137" t="s">
        <v>122</v>
      </c>
      <c r="L147" s="137" t="s">
        <v>122</v>
      </c>
      <c r="M147" s="121">
        <v>112.5</v>
      </c>
      <c r="N147" s="126">
        <v>107.5</v>
      </c>
    </row>
    <row r="148" spans="1:14" ht="11.75" customHeight="1">
      <c r="A148" s="18"/>
      <c r="B148" s="11">
        <v>2021</v>
      </c>
      <c r="C148" s="121">
        <v>95</v>
      </c>
      <c r="D148" s="126">
        <v>100</v>
      </c>
      <c r="E148" s="121">
        <v>95</v>
      </c>
      <c r="F148" s="121">
        <v>85</v>
      </c>
      <c r="G148" s="126">
        <v>80</v>
      </c>
      <c r="H148" s="121">
        <v>100</v>
      </c>
      <c r="I148" s="121">
        <v>100</v>
      </c>
      <c r="J148" s="126">
        <v>100</v>
      </c>
      <c r="K148" s="126">
        <v>100</v>
      </c>
      <c r="L148" s="126">
        <v>97.5</v>
      </c>
      <c r="M148" s="121">
        <v>97.5</v>
      </c>
      <c r="N148" s="126">
        <v>110</v>
      </c>
    </row>
    <row r="149" spans="1:14" ht="11.75" customHeight="1">
      <c r="A149" s="18"/>
      <c r="B149" s="11">
        <v>2022</v>
      </c>
      <c r="C149" s="121">
        <v>117.5</v>
      </c>
      <c r="D149" s="126">
        <v>117</v>
      </c>
      <c r="E149" s="121">
        <v>117.5</v>
      </c>
      <c r="F149" s="121">
        <v>120</v>
      </c>
      <c r="G149" s="126">
        <v>120</v>
      </c>
      <c r="H149" s="121">
        <v>120</v>
      </c>
      <c r="I149" s="121">
        <v>125</v>
      </c>
      <c r="J149" s="126">
        <v>125</v>
      </c>
      <c r="K149" s="126">
        <v>135</v>
      </c>
      <c r="L149" s="126">
        <v>135</v>
      </c>
      <c r="M149" s="121">
        <v>135</v>
      </c>
      <c r="N149" s="126">
        <v>135</v>
      </c>
    </row>
    <row r="150" spans="1:14" ht="11.75" customHeight="1">
      <c r="A150" s="18"/>
      <c r="B150" s="11">
        <v>2023</v>
      </c>
      <c r="C150" s="121">
        <v>135</v>
      </c>
      <c r="D150" s="121">
        <v>135</v>
      </c>
      <c r="E150" s="121">
        <v>145</v>
      </c>
      <c r="F150" s="121">
        <v>130</v>
      </c>
      <c r="G150" s="126">
        <v>130</v>
      </c>
      <c r="H150" s="121">
        <v>130</v>
      </c>
      <c r="I150" s="121">
        <v>136</v>
      </c>
      <c r="J150" s="121">
        <v>136</v>
      </c>
      <c r="K150" s="121">
        <v>136</v>
      </c>
      <c r="L150" s="121">
        <v>130</v>
      </c>
      <c r="M150" s="121">
        <v>140</v>
      </c>
      <c r="N150" s="121">
        <v>150</v>
      </c>
    </row>
    <row r="151" spans="1:14" ht="11.75" customHeight="1">
      <c r="A151" s="19"/>
      <c r="B151" s="11">
        <v>2024</v>
      </c>
      <c r="C151" s="121">
        <v>143</v>
      </c>
      <c r="D151" s="121">
        <v>143</v>
      </c>
      <c r="E151" s="125">
        <v>135</v>
      </c>
      <c r="F151" s="121">
        <v>145</v>
      </c>
      <c r="G151" s="126">
        <v>145</v>
      </c>
      <c r="H151" s="121">
        <v>145</v>
      </c>
      <c r="I151" s="121">
        <v>145</v>
      </c>
      <c r="J151" s="121">
        <v>145</v>
      </c>
      <c r="K151" s="121">
        <v>135</v>
      </c>
      <c r="L151" s="122">
        <v>135</v>
      </c>
      <c r="M151" s="122">
        <v>138.33000000000001</v>
      </c>
      <c r="N151" s="122">
        <v>142</v>
      </c>
    </row>
    <row r="152" spans="1:14" ht="11.75" customHeight="1">
      <c r="A152" s="146"/>
      <c r="B152" s="131">
        <v>2025</v>
      </c>
      <c r="C152" s="135">
        <v>149</v>
      </c>
      <c r="D152" s="135">
        <v>138</v>
      </c>
      <c r="E152" s="139">
        <v>145</v>
      </c>
      <c r="F152" s="135">
        <v>138</v>
      </c>
      <c r="G152" s="135">
        <v>143</v>
      </c>
      <c r="H152" s="135">
        <v>145</v>
      </c>
      <c r="I152" s="135">
        <v>150</v>
      </c>
      <c r="J152" s="135">
        <v>141</v>
      </c>
      <c r="K152" s="135">
        <v>152</v>
      </c>
      <c r="L152" s="135">
        <v>154</v>
      </c>
      <c r="M152" s="124">
        <v>141</v>
      </c>
      <c r="N152" s="124"/>
    </row>
    <row r="153" spans="1:14" ht="11.75" customHeight="1">
      <c r="A153" s="18" t="s">
        <v>36</v>
      </c>
      <c r="B153" s="11">
        <v>2018</v>
      </c>
      <c r="C153" s="122">
        <v>102.5</v>
      </c>
      <c r="D153" s="123">
        <v>102.5</v>
      </c>
      <c r="E153" s="122">
        <v>102.5</v>
      </c>
      <c r="F153" s="121">
        <v>110</v>
      </c>
      <c r="G153" s="126">
        <v>110</v>
      </c>
      <c r="H153" s="121">
        <v>110</v>
      </c>
      <c r="I153" s="121">
        <v>110.83333333333333</v>
      </c>
      <c r="J153" s="121">
        <v>111</v>
      </c>
      <c r="K153" s="126">
        <v>111</v>
      </c>
      <c r="L153" s="126">
        <v>111</v>
      </c>
      <c r="M153" s="121">
        <v>111</v>
      </c>
      <c r="N153" s="126">
        <v>111</v>
      </c>
    </row>
    <row r="154" spans="1:14" ht="11.75" customHeight="1">
      <c r="A154" s="18"/>
      <c r="B154" s="11">
        <v>2019</v>
      </c>
      <c r="C154" s="121">
        <v>104</v>
      </c>
      <c r="D154" s="126">
        <v>104</v>
      </c>
      <c r="E154" s="121">
        <v>104</v>
      </c>
      <c r="F154" s="121">
        <v>104</v>
      </c>
      <c r="G154" s="126">
        <v>104</v>
      </c>
      <c r="H154" s="121">
        <v>112</v>
      </c>
      <c r="I154" s="121">
        <v>111.66666666666667</v>
      </c>
      <c r="J154" s="122">
        <v>135</v>
      </c>
      <c r="K154" s="123">
        <v>113</v>
      </c>
      <c r="L154" s="126">
        <v>108</v>
      </c>
      <c r="M154" s="121">
        <v>113</v>
      </c>
      <c r="N154" s="126">
        <v>115</v>
      </c>
    </row>
    <row r="155" spans="1:14" ht="11.75" customHeight="1">
      <c r="A155" s="18"/>
      <c r="B155" s="11">
        <v>2020</v>
      </c>
      <c r="C155" s="121">
        <v>115</v>
      </c>
      <c r="D155" s="126">
        <v>115</v>
      </c>
      <c r="E155" s="121">
        <v>115</v>
      </c>
      <c r="F155" s="121">
        <v>120</v>
      </c>
      <c r="G155" s="126">
        <v>115</v>
      </c>
      <c r="H155" s="121">
        <v>120</v>
      </c>
      <c r="I155" s="121">
        <v>115</v>
      </c>
      <c r="J155" s="121">
        <v>115</v>
      </c>
      <c r="K155" s="123">
        <v>115</v>
      </c>
      <c r="L155" s="126">
        <v>115</v>
      </c>
      <c r="M155" s="122">
        <v>115</v>
      </c>
      <c r="N155" s="123">
        <v>115</v>
      </c>
    </row>
    <row r="156" spans="1:14" ht="11.75" customHeight="1">
      <c r="A156" s="18"/>
      <c r="B156" s="11">
        <v>2021</v>
      </c>
      <c r="C156" s="121">
        <v>120</v>
      </c>
      <c r="D156" s="126">
        <v>120</v>
      </c>
      <c r="E156" s="121">
        <v>120</v>
      </c>
      <c r="F156" s="121">
        <v>120</v>
      </c>
      <c r="G156" s="126">
        <v>120</v>
      </c>
      <c r="H156" s="121">
        <v>120</v>
      </c>
      <c r="I156" s="121">
        <v>110</v>
      </c>
      <c r="J156" s="121">
        <v>115</v>
      </c>
      <c r="K156" s="126">
        <v>115</v>
      </c>
      <c r="L156" s="126">
        <v>115</v>
      </c>
      <c r="M156" s="122">
        <v>115</v>
      </c>
      <c r="N156" s="123">
        <v>120</v>
      </c>
    </row>
    <row r="157" spans="1:14" ht="11.75" customHeight="1">
      <c r="A157" s="18"/>
      <c r="B157" s="11">
        <v>2022</v>
      </c>
      <c r="C157" s="121">
        <v>120</v>
      </c>
      <c r="D157" s="126">
        <v>140</v>
      </c>
      <c r="E157" s="121">
        <v>137</v>
      </c>
      <c r="F157" s="121">
        <v>130</v>
      </c>
      <c r="G157" s="126">
        <v>130</v>
      </c>
      <c r="H157" s="121">
        <v>130</v>
      </c>
      <c r="I157" s="121">
        <v>150</v>
      </c>
      <c r="J157" s="121">
        <v>140</v>
      </c>
      <c r="K157" s="126">
        <v>130</v>
      </c>
      <c r="L157" s="126">
        <v>135</v>
      </c>
      <c r="M157" s="122">
        <v>140</v>
      </c>
      <c r="N157" s="126">
        <v>135</v>
      </c>
    </row>
    <row r="158" spans="1:14" ht="11.75" customHeight="1">
      <c r="A158" s="18"/>
      <c r="B158" s="11">
        <v>2023</v>
      </c>
      <c r="C158" s="121">
        <v>135</v>
      </c>
      <c r="D158" s="121">
        <v>145</v>
      </c>
      <c r="E158" s="121">
        <v>145</v>
      </c>
      <c r="F158" s="121">
        <v>145</v>
      </c>
      <c r="G158" s="126">
        <v>145</v>
      </c>
      <c r="H158" s="121">
        <v>150</v>
      </c>
      <c r="I158" s="121">
        <v>160</v>
      </c>
      <c r="J158" s="121">
        <v>150</v>
      </c>
      <c r="K158" s="121">
        <v>150</v>
      </c>
      <c r="L158" s="121">
        <v>150</v>
      </c>
      <c r="M158" s="122">
        <v>150</v>
      </c>
      <c r="N158" s="122">
        <v>150</v>
      </c>
    </row>
    <row r="159" spans="1:14" ht="11.75" customHeight="1">
      <c r="A159" s="19"/>
      <c r="B159" s="11">
        <v>2024</v>
      </c>
      <c r="C159" s="121">
        <v>145</v>
      </c>
      <c r="D159" s="121">
        <v>145</v>
      </c>
      <c r="E159" s="125">
        <v>165</v>
      </c>
      <c r="F159" s="121">
        <v>145</v>
      </c>
      <c r="G159" s="126">
        <v>145</v>
      </c>
      <c r="H159" s="121">
        <v>165</v>
      </c>
      <c r="I159" s="121">
        <v>145</v>
      </c>
      <c r="J159" s="121">
        <v>145</v>
      </c>
      <c r="K159" s="121">
        <v>165</v>
      </c>
      <c r="L159" s="122">
        <v>165</v>
      </c>
      <c r="M159" s="129" t="s">
        <v>4</v>
      </c>
      <c r="N159" s="122">
        <v>163</v>
      </c>
    </row>
    <row r="160" spans="1:14" ht="11.75" customHeight="1">
      <c r="A160" s="146"/>
      <c r="B160" s="131">
        <v>2025</v>
      </c>
      <c r="C160" s="135">
        <v>162</v>
      </c>
      <c r="D160" s="135">
        <v>158</v>
      </c>
      <c r="E160" s="139">
        <v>157</v>
      </c>
      <c r="F160" s="135">
        <v>161</v>
      </c>
      <c r="G160" s="135">
        <v>161</v>
      </c>
      <c r="H160" s="135">
        <v>160</v>
      </c>
      <c r="I160" s="135">
        <v>142</v>
      </c>
      <c r="J160" s="135">
        <v>130</v>
      </c>
      <c r="K160" s="135">
        <v>141</v>
      </c>
      <c r="L160" s="135">
        <v>175</v>
      </c>
      <c r="M160" s="124">
        <v>140</v>
      </c>
      <c r="N160" s="124"/>
    </row>
    <row r="161" spans="1:14" ht="11.75" customHeight="1">
      <c r="A161" s="18" t="s">
        <v>54</v>
      </c>
      <c r="B161" s="11">
        <v>2018</v>
      </c>
      <c r="C161" s="123">
        <v>53.5</v>
      </c>
      <c r="D161" s="123">
        <v>54</v>
      </c>
      <c r="E161" s="122">
        <v>53</v>
      </c>
      <c r="F161" s="121">
        <v>50</v>
      </c>
      <c r="G161" s="123">
        <v>53</v>
      </c>
      <c r="H161" s="123">
        <v>53</v>
      </c>
      <c r="I161" s="121">
        <v>56.111111111111114</v>
      </c>
      <c r="J161" s="121">
        <v>56</v>
      </c>
      <c r="K161" s="126">
        <v>56</v>
      </c>
      <c r="L161" s="126">
        <v>55</v>
      </c>
      <c r="M161" s="126">
        <v>55</v>
      </c>
      <c r="N161" s="126">
        <v>55.5</v>
      </c>
    </row>
    <row r="162" spans="1:14" ht="11.75" customHeight="1">
      <c r="A162" s="18"/>
      <c r="B162" s="11">
        <v>2019</v>
      </c>
      <c r="C162" s="126">
        <v>55</v>
      </c>
      <c r="D162" s="126">
        <v>55</v>
      </c>
      <c r="E162" s="121">
        <v>56</v>
      </c>
      <c r="F162" s="121">
        <v>56</v>
      </c>
      <c r="G162" s="126">
        <v>56</v>
      </c>
      <c r="H162" s="126">
        <v>55</v>
      </c>
      <c r="I162" s="121">
        <v>55.9375</v>
      </c>
      <c r="J162" s="122">
        <v>56</v>
      </c>
      <c r="K162" s="123">
        <v>60</v>
      </c>
      <c r="L162" s="126">
        <v>60</v>
      </c>
      <c r="M162" s="126">
        <v>60</v>
      </c>
      <c r="N162" s="126">
        <v>60</v>
      </c>
    </row>
    <row r="163" spans="1:14" ht="11.75" customHeight="1">
      <c r="A163" s="18"/>
      <c r="B163" s="11">
        <v>2020</v>
      </c>
      <c r="C163" s="126">
        <v>57.5</v>
      </c>
      <c r="D163" s="126">
        <v>57.5</v>
      </c>
      <c r="E163" s="128" t="s">
        <v>122</v>
      </c>
      <c r="F163" s="128" t="s">
        <v>122</v>
      </c>
      <c r="G163" s="126">
        <v>50</v>
      </c>
      <c r="H163" s="126">
        <v>50</v>
      </c>
      <c r="I163" s="128" t="s">
        <v>4</v>
      </c>
      <c r="J163" s="121">
        <v>53</v>
      </c>
      <c r="K163" s="123">
        <v>53</v>
      </c>
      <c r="L163" s="126">
        <v>53</v>
      </c>
      <c r="M163" s="123">
        <v>53</v>
      </c>
      <c r="N163" s="123">
        <v>53</v>
      </c>
    </row>
    <row r="164" spans="1:14" ht="11.75" customHeight="1">
      <c r="A164" s="18"/>
      <c r="B164" s="11">
        <v>2021</v>
      </c>
      <c r="C164" s="126">
        <v>62.5</v>
      </c>
      <c r="D164" s="126">
        <v>57.5</v>
      </c>
      <c r="E164" s="121">
        <v>57.5</v>
      </c>
      <c r="F164" s="121">
        <v>57.5</v>
      </c>
      <c r="G164" s="126">
        <v>62.5</v>
      </c>
      <c r="H164" s="126">
        <v>57.5</v>
      </c>
      <c r="I164" s="121">
        <v>57.5</v>
      </c>
      <c r="J164" s="121">
        <v>57.5</v>
      </c>
      <c r="K164" s="126">
        <v>57.5</v>
      </c>
      <c r="L164" s="126">
        <v>57.5</v>
      </c>
      <c r="M164" s="123">
        <v>60</v>
      </c>
      <c r="N164" s="123">
        <v>60</v>
      </c>
    </row>
    <row r="165" spans="1:14" ht="11.75" customHeight="1">
      <c r="A165" s="18"/>
      <c r="B165" s="11">
        <v>2022</v>
      </c>
      <c r="C165" s="126">
        <v>60</v>
      </c>
      <c r="D165" s="126">
        <v>60</v>
      </c>
      <c r="E165" s="121">
        <v>60</v>
      </c>
      <c r="F165" s="121">
        <v>60</v>
      </c>
      <c r="G165" s="126">
        <v>60</v>
      </c>
      <c r="H165" s="126">
        <v>60</v>
      </c>
      <c r="I165" s="121">
        <v>60</v>
      </c>
      <c r="J165" s="121">
        <v>62.5</v>
      </c>
      <c r="K165" s="126">
        <v>62.5</v>
      </c>
      <c r="L165" s="126">
        <v>65</v>
      </c>
      <c r="M165" s="126">
        <v>65</v>
      </c>
      <c r="N165" s="126">
        <v>62.5</v>
      </c>
    </row>
    <row r="166" spans="1:14" ht="11.75" customHeight="1">
      <c r="A166" s="18"/>
      <c r="B166" s="11">
        <v>2023</v>
      </c>
      <c r="C166" s="121">
        <v>70</v>
      </c>
      <c r="D166" s="121">
        <v>73</v>
      </c>
      <c r="E166" s="121">
        <v>85</v>
      </c>
      <c r="F166" s="128" t="s">
        <v>122</v>
      </c>
      <c r="G166" s="137" t="s">
        <v>122</v>
      </c>
      <c r="H166" s="128" t="s">
        <v>122</v>
      </c>
      <c r="I166" s="128" t="s">
        <v>122</v>
      </c>
      <c r="J166" s="128" t="s">
        <v>122</v>
      </c>
      <c r="K166" s="128" t="s">
        <v>122</v>
      </c>
      <c r="L166" s="128" t="s">
        <v>122</v>
      </c>
      <c r="M166" s="128" t="s">
        <v>122</v>
      </c>
      <c r="N166" s="128" t="s">
        <v>122</v>
      </c>
    </row>
    <row r="167" spans="1:14" ht="11.75" customHeight="1">
      <c r="A167" s="18"/>
      <c r="B167" s="11">
        <v>2024</v>
      </c>
      <c r="C167" s="23" t="s">
        <v>4</v>
      </c>
      <c r="D167" s="23" t="s">
        <v>4</v>
      </c>
      <c r="E167" s="125">
        <v>70</v>
      </c>
      <c r="F167" s="121">
        <v>95</v>
      </c>
      <c r="G167" s="126">
        <v>95</v>
      </c>
      <c r="H167" s="126">
        <v>95</v>
      </c>
      <c r="I167" s="128" t="s">
        <v>122</v>
      </c>
      <c r="J167" s="128" t="s">
        <v>122</v>
      </c>
      <c r="K167" s="128" t="s">
        <v>122</v>
      </c>
      <c r="L167" s="122">
        <v>70.080484330484339</v>
      </c>
      <c r="M167" s="122">
        <v>72.8</v>
      </c>
      <c r="N167" s="122">
        <v>71.400000000000006</v>
      </c>
    </row>
    <row r="168" spans="1:14" ht="11.75" customHeight="1">
      <c r="A168" s="130"/>
      <c r="B168" s="131">
        <v>2025</v>
      </c>
      <c r="C168" s="135">
        <v>65</v>
      </c>
      <c r="D168" s="148">
        <v>78</v>
      </c>
      <c r="E168" s="142" t="s">
        <v>4</v>
      </c>
      <c r="F168" s="135">
        <v>68</v>
      </c>
      <c r="G168" s="135">
        <v>70</v>
      </c>
      <c r="H168" s="140">
        <v>73</v>
      </c>
      <c r="I168" s="140">
        <v>66</v>
      </c>
      <c r="J168" s="140">
        <v>74</v>
      </c>
      <c r="K168" s="140">
        <v>61</v>
      </c>
      <c r="L168" s="140">
        <v>68</v>
      </c>
      <c r="M168" s="124">
        <v>70</v>
      </c>
      <c r="N168" s="124"/>
    </row>
    <row r="169" spans="1:14" ht="11.75" customHeight="1">
      <c r="A169" s="18" t="s">
        <v>45</v>
      </c>
      <c r="B169" s="11">
        <v>2018</v>
      </c>
      <c r="C169" s="121">
        <v>133.5</v>
      </c>
      <c r="D169" s="126">
        <v>133.5</v>
      </c>
      <c r="E169" s="121">
        <v>134.5</v>
      </c>
      <c r="F169" s="121">
        <v>134.5</v>
      </c>
      <c r="G169" s="121">
        <v>134.5</v>
      </c>
      <c r="H169" s="121">
        <v>134.5</v>
      </c>
      <c r="I169" s="121">
        <v>132.22222222222223</v>
      </c>
      <c r="J169" s="121">
        <v>131</v>
      </c>
      <c r="K169" s="126">
        <v>131</v>
      </c>
      <c r="L169" s="126">
        <v>129</v>
      </c>
      <c r="M169" s="121">
        <v>129</v>
      </c>
      <c r="N169" s="126">
        <v>129</v>
      </c>
    </row>
    <row r="170" spans="1:14" ht="11.75" customHeight="1">
      <c r="A170" s="18"/>
      <c r="B170" s="11">
        <v>2019</v>
      </c>
      <c r="C170" s="121">
        <v>129</v>
      </c>
      <c r="D170" s="126">
        <v>129</v>
      </c>
      <c r="E170" s="121">
        <v>129</v>
      </c>
      <c r="F170" s="121">
        <v>131</v>
      </c>
      <c r="G170" s="121">
        <v>128.75</v>
      </c>
      <c r="H170" s="121">
        <v>129</v>
      </c>
      <c r="I170" s="121">
        <v>130.25</v>
      </c>
      <c r="J170" s="122">
        <v>130.25</v>
      </c>
      <c r="K170" s="123">
        <v>135</v>
      </c>
      <c r="L170" s="126">
        <v>145</v>
      </c>
      <c r="M170" s="121">
        <v>145</v>
      </c>
      <c r="N170" s="126">
        <v>145</v>
      </c>
    </row>
    <row r="171" spans="1:14" ht="11.75" customHeight="1">
      <c r="A171" s="18"/>
      <c r="B171" s="11">
        <v>2020</v>
      </c>
      <c r="C171" s="121">
        <v>145</v>
      </c>
      <c r="D171" s="126">
        <v>135</v>
      </c>
      <c r="E171" s="128" t="s">
        <v>122</v>
      </c>
      <c r="F171" s="121">
        <v>145</v>
      </c>
      <c r="G171" s="121">
        <v>145</v>
      </c>
      <c r="H171" s="121">
        <v>145</v>
      </c>
      <c r="I171" s="121">
        <v>145</v>
      </c>
      <c r="J171" s="121">
        <v>145</v>
      </c>
      <c r="K171" s="126">
        <v>145</v>
      </c>
      <c r="L171" s="126">
        <v>145</v>
      </c>
      <c r="M171" s="121">
        <v>145</v>
      </c>
      <c r="N171" s="126">
        <v>145</v>
      </c>
    </row>
    <row r="172" spans="1:14" ht="11.75" customHeight="1">
      <c r="A172" s="18"/>
      <c r="B172" s="11">
        <v>2021</v>
      </c>
      <c r="C172" s="121">
        <v>145</v>
      </c>
      <c r="D172" s="126">
        <v>145</v>
      </c>
      <c r="E172" s="121">
        <v>145</v>
      </c>
      <c r="F172" s="121">
        <v>150</v>
      </c>
      <c r="G172" s="121">
        <v>150</v>
      </c>
      <c r="H172" s="121">
        <v>130</v>
      </c>
      <c r="I172" s="121">
        <v>135</v>
      </c>
      <c r="J172" s="121">
        <v>145</v>
      </c>
      <c r="K172" s="126">
        <v>145</v>
      </c>
      <c r="L172" s="126">
        <v>145</v>
      </c>
      <c r="M172" s="121">
        <v>150</v>
      </c>
      <c r="N172" s="126">
        <v>150</v>
      </c>
    </row>
    <row r="173" spans="1:14" ht="11.75" customHeight="1">
      <c r="A173" s="18"/>
      <c r="B173" s="11">
        <v>2022</v>
      </c>
      <c r="C173" s="121">
        <v>140</v>
      </c>
      <c r="D173" s="126">
        <v>140</v>
      </c>
      <c r="E173" s="121">
        <v>147</v>
      </c>
      <c r="F173" s="121">
        <v>150</v>
      </c>
      <c r="G173" s="121">
        <v>150</v>
      </c>
      <c r="H173" s="121">
        <v>150</v>
      </c>
      <c r="I173" s="121">
        <v>150</v>
      </c>
      <c r="J173" s="121">
        <v>150</v>
      </c>
      <c r="K173" s="126">
        <v>150</v>
      </c>
      <c r="L173" s="126">
        <v>150</v>
      </c>
      <c r="M173" s="121">
        <v>140</v>
      </c>
      <c r="N173" s="126">
        <v>140</v>
      </c>
    </row>
    <row r="174" spans="1:14" ht="11.75" customHeight="1">
      <c r="A174" s="20"/>
      <c r="B174" s="21">
        <v>2023</v>
      </c>
      <c r="C174" s="128" t="s">
        <v>122</v>
      </c>
      <c r="D174" s="128" t="s">
        <v>122</v>
      </c>
      <c r="E174" s="128" t="s">
        <v>122</v>
      </c>
      <c r="F174" s="121">
        <v>112.5</v>
      </c>
      <c r="G174" s="121">
        <v>140</v>
      </c>
      <c r="H174" s="121">
        <v>140</v>
      </c>
      <c r="I174" s="121">
        <v>160</v>
      </c>
      <c r="J174" s="121">
        <v>138</v>
      </c>
      <c r="K174" s="121">
        <v>140</v>
      </c>
      <c r="L174" s="121">
        <v>162</v>
      </c>
      <c r="M174" s="121">
        <v>163</v>
      </c>
      <c r="N174" s="121">
        <v>160</v>
      </c>
    </row>
    <row r="175" spans="1:14" ht="11.75" customHeight="1">
      <c r="A175" s="19"/>
      <c r="B175" s="11">
        <v>2024</v>
      </c>
      <c r="C175" s="121">
        <v>155</v>
      </c>
      <c r="D175" s="121">
        <v>155</v>
      </c>
      <c r="E175" s="125">
        <v>155</v>
      </c>
      <c r="F175" s="121">
        <v>145</v>
      </c>
      <c r="G175" s="121">
        <v>145</v>
      </c>
      <c r="H175" s="121">
        <v>145</v>
      </c>
      <c r="I175" s="121">
        <v>175</v>
      </c>
      <c r="J175" s="121">
        <v>165</v>
      </c>
      <c r="K175" s="121">
        <v>160.5</v>
      </c>
      <c r="L175" s="122">
        <v>151.77248677248679</v>
      </c>
      <c r="M175" s="122">
        <v>193.33</v>
      </c>
      <c r="N175" s="122">
        <v>145</v>
      </c>
    </row>
    <row r="176" spans="1:14" ht="11.75" customHeight="1">
      <c r="A176" s="146"/>
      <c r="B176" s="131">
        <v>2025</v>
      </c>
      <c r="C176" s="135">
        <v>152</v>
      </c>
      <c r="D176" s="135">
        <v>160</v>
      </c>
      <c r="E176" s="139">
        <v>158</v>
      </c>
      <c r="F176" s="135">
        <v>158</v>
      </c>
      <c r="G176" s="135">
        <v>158</v>
      </c>
      <c r="H176" s="135">
        <v>141</v>
      </c>
      <c r="I176" s="135">
        <v>139</v>
      </c>
      <c r="J176" s="135">
        <v>124</v>
      </c>
      <c r="K176" s="135">
        <v>137</v>
      </c>
      <c r="L176" s="135">
        <v>160</v>
      </c>
      <c r="M176" s="124">
        <v>189</v>
      </c>
      <c r="N176" s="124"/>
    </row>
    <row r="177" spans="1:14" ht="11.75" customHeight="1">
      <c r="A177" s="20" t="s">
        <v>76</v>
      </c>
      <c r="B177" s="21">
        <v>2018</v>
      </c>
      <c r="C177" s="121">
        <v>61.5</v>
      </c>
      <c r="D177" s="121">
        <v>61.5</v>
      </c>
      <c r="E177" s="121">
        <v>61.5</v>
      </c>
      <c r="F177" s="121">
        <v>61.5</v>
      </c>
      <c r="G177" s="121">
        <v>61.5</v>
      </c>
      <c r="H177" s="121">
        <v>61.5</v>
      </c>
      <c r="I177" s="121">
        <v>60.25</v>
      </c>
      <c r="J177" s="121">
        <v>64</v>
      </c>
      <c r="K177" s="121">
        <v>65</v>
      </c>
      <c r="L177" s="121">
        <v>65</v>
      </c>
      <c r="M177" s="121">
        <v>65</v>
      </c>
      <c r="N177" s="121">
        <v>65</v>
      </c>
    </row>
    <row r="178" spans="1:14" ht="11.75" customHeight="1">
      <c r="A178" s="20"/>
      <c r="B178" s="21">
        <v>2019</v>
      </c>
      <c r="C178" s="121">
        <v>68</v>
      </c>
      <c r="D178" s="121">
        <v>63.541249999999998</v>
      </c>
      <c r="E178" s="121">
        <v>63.541249999999998</v>
      </c>
      <c r="F178" s="121">
        <v>68.125</v>
      </c>
      <c r="G178" s="121">
        <v>68.125</v>
      </c>
      <c r="H178" s="121">
        <v>68.125</v>
      </c>
      <c r="I178" s="121">
        <v>68.125</v>
      </c>
      <c r="J178" s="122">
        <v>63.125</v>
      </c>
      <c r="K178" s="122">
        <v>70</v>
      </c>
      <c r="L178" s="121">
        <v>60</v>
      </c>
      <c r="M178" s="121">
        <v>55</v>
      </c>
      <c r="N178" s="121">
        <v>55</v>
      </c>
    </row>
    <row r="179" spans="1:14" ht="11.75" customHeight="1">
      <c r="A179" s="20"/>
      <c r="B179" s="21">
        <v>2020</v>
      </c>
      <c r="C179" s="121">
        <v>56.5</v>
      </c>
      <c r="D179" s="125">
        <v>67.5</v>
      </c>
      <c r="E179" s="121">
        <v>56.5</v>
      </c>
      <c r="F179" s="121">
        <v>56.5</v>
      </c>
      <c r="G179" s="121">
        <v>56.5</v>
      </c>
      <c r="H179" s="121">
        <v>56.5</v>
      </c>
      <c r="I179" s="121">
        <v>56.5</v>
      </c>
      <c r="J179" s="121">
        <v>56.5</v>
      </c>
      <c r="K179" s="121">
        <v>56.5</v>
      </c>
      <c r="L179" s="121">
        <v>56.5</v>
      </c>
      <c r="M179" s="121">
        <v>62.5</v>
      </c>
      <c r="N179" s="121">
        <v>56.5</v>
      </c>
    </row>
    <row r="180" spans="1:14" ht="11.75" customHeight="1">
      <c r="A180" s="20"/>
      <c r="B180" s="21">
        <v>2021</v>
      </c>
      <c r="C180" s="128" t="s">
        <v>122</v>
      </c>
      <c r="D180" s="128" t="s">
        <v>4</v>
      </c>
      <c r="E180" s="128" t="s">
        <v>122</v>
      </c>
      <c r="F180" s="128" t="s">
        <v>122</v>
      </c>
      <c r="G180" s="128" t="s">
        <v>122</v>
      </c>
      <c r="H180" s="128" t="s">
        <v>122</v>
      </c>
      <c r="I180" s="128" t="s">
        <v>4</v>
      </c>
      <c r="J180" s="128" t="s">
        <v>122</v>
      </c>
      <c r="K180" s="128" t="s">
        <v>122</v>
      </c>
      <c r="L180" s="128" t="s">
        <v>122</v>
      </c>
      <c r="M180" s="128" t="s">
        <v>122</v>
      </c>
      <c r="N180" s="128" t="s">
        <v>122</v>
      </c>
    </row>
    <row r="181" spans="1:14" ht="11.75" customHeight="1">
      <c r="A181" s="20"/>
      <c r="B181" s="21">
        <v>2022</v>
      </c>
      <c r="C181" s="121">
        <v>70</v>
      </c>
      <c r="D181" s="125">
        <v>60</v>
      </c>
      <c r="E181" s="125">
        <v>60</v>
      </c>
      <c r="F181" s="121">
        <v>70</v>
      </c>
      <c r="G181" s="121">
        <v>75</v>
      </c>
      <c r="H181" s="121">
        <v>105</v>
      </c>
      <c r="I181" s="121">
        <v>105</v>
      </c>
      <c r="J181" s="121">
        <v>78</v>
      </c>
      <c r="K181" s="121">
        <v>88</v>
      </c>
      <c r="L181" s="125">
        <v>88</v>
      </c>
      <c r="M181" s="125">
        <v>88</v>
      </c>
      <c r="N181" s="121">
        <v>90</v>
      </c>
    </row>
    <row r="182" spans="1:14" ht="11.75" customHeight="1">
      <c r="A182" s="20"/>
      <c r="B182" s="21">
        <v>2023</v>
      </c>
      <c r="C182" s="121">
        <v>85</v>
      </c>
      <c r="D182" s="125">
        <v>85</v>
      </c>
      <c r="E182" s="125">
        <v>85</v>
      </c>
      <c r="F182" s="125">
        <v>85</v>
      </c>
      <c r="G182" s="121">
        <v>85</v>
      </c>
      <c r="H182" s="121">
        <v>85</v>
      </c>
      <c r="I182" s="121">
        <v>112</v>
      </c>
      <c r="J182" s="121">
        <v>115</v>
      </c>
      <c r="K182" s="121">
        <v>115</v>
      </c>
      <c r="L182" s="125">
        <v>115</v>
      </c>
      <c r="M182" s="125">
        <v>115</v>
      </c>
      <c r="N182" s="121">
        <v>115</v>
      </c>
    </row>
    <row r="183" spans="1:14" ht="11.75" customHeight="1">
      <c r="A183" s="19"/>
      <c r="B183" s="11">
        <v>2024</v>
      </c>
      <c r="C183" s="121">
        <v>115</v>
      </c>
      <c r="D183" s="121">
        <v>115</v>
      </c>
      <c r="E183" s="125">
        <v>83</v>
      </c>
      <c r="F183" s="121">
        <v>80</v>
      </c>
      <c r="G183" s="126">
        <v>90</v>
      </c>
      <c r="H183" s="121">
        <v>96</v>
      </c>
      <c r="I183" s="121">
        <v>93</v>
      </c>
      <c r="J183" s="121">
        <v>100</v>
      </c>
      <c r="K183" s="121">
        <v>94</v>
      </c>
      <c r="L183" s="122">
        <v>90.833333333333329</v>
      </c>
      <c r="M183" s="122">
        <v>90.83</v>
      </c>
      <c r="N183" s="122">
        <v>63</v>
      </c>
    </row>
    <row r="184" spans="1:14" ht="11.75" customHeight="1">
      <c r="A184" s="146"/>
      <c r="B184" s="131">
        <v>2025</v>
      </c>
      <c r="C184" s="135">
        <v>80</v>
      </c>
      <c r="D184" s="135">
        <v>90</v>
      </c>
      <c r="E184" s="139">
        <v>100</v>
      </c>
      <c r="F184" s="147" t="s">
        <v>122</v>
      </c>
      <c r="G184" s="135">
        <v>90</v>
      </c>
      <c r="H184" s="135">
        <v>85</v>
      </c>
      <c r="I184" s="135">
        <v>93</v>
      </c>
      <c r="J184" s="135">
        <v>92</v>
      </c>
      <c r="K184" s="135">
        <v>80</v>
      </c>
      <c r="L184" s="135">
        <v>88</v>
      </c>
      <c r="M184" s="124">
        <v>95</v>
      </c>
      <c r="N184" s="124"/>
    </row>
    <row r="185" spans="1:14" ht="11.75" customHeight="1">
      <c r="A185" s="20" t="s">
        <v>60</v>
      </c>
      <c r="B185" s="21">
        <v>2018</v>
      </c>
      <c r="C185" s="121">
        <v>113</v>
      </c>
      <c r="D185" s="125">
        <v>122</v>
      </c>
      <c r="E185" s="121">
        <v>113</v>
      </c>
      <c r="F185" s="121">
        <v>113</v>
      </c>
      <c r="G185" s="126">
        <v>113</v>
      </c>
      <c r="H185" s="121">
        <v>122</v>
      </c>
      <c r="I185" s="121">
        <v>118.33333333333333</v>
      </c>
      <c r="J185" s="121">
        <v>122</v>
      </c>
      <c r="K185" s="121">
        <v>115</v>
      </c>
      <c r="L185" s="125">
        <v>122</v>
      </c>
      <c r="M185" s="121">
        <v>122</v>
      </c>
      <c r="N185" s="121">
        <v>122</v>
      </c>
    </row>
    <row r="186" spans="1:14" ht="11.75" customHeight="1">
      <c r="A186" s="20"/>
      <c r="B186" s="21">
        <v>2019</v>
      </c>
      <c r="C186" s="121">
        <v>122</v>
      </c>
      <c r="D186" s="125">
        <v>122</v>
      </c>
      <c r="E186" s="121">
        <v>122</v>
      </c>
      <c r="F186" s="121">
        <v>122</v>
      </c>
      <c r="G186" s="126">
        <v>105</v>
      </c>
      <c r="H186" s="121">
        <v>103</v>
      </c>
      <c r="I186" s="121">
        <v>96.666666666666671</v>
      </c>
      <c r="J186" s="122">
        <v>102</v>
      </c>
      <c r="K186" s="122">
        <v>120</v>
      </c>
      <c r="L186" s="125">
        <v>105</v>
      </c>
      <c r="M186" s="121">
        <v>105</v>
      </c>
      <c r="N186" s="121">
        <v>100</v>
      </c>
    </row>
    <row r="187" spans="1:14" ht="11.75" customHeight="1">
      <c r="A187" s="20"/>
      <c r="B187" s="21">
        <v>2020</v>
      </c>
      <c r="C187" s="121">
        <v>105</v>
      </c>
      <c r="D187" s="125">
        <v>105</v>
      </c>
      <c r="E187" s="121">
        <v>105</v>
      </c>
      <c r="F187" s="121">
        <v>100</v>
      </c>
      <c r="G187" s="126">
        <v>100</v>
      </c>
      <c r="H187" s="121">
        <v>105</v>
      </c>
      <c r="I187" s="121">
        <v>100</v>
      </c>
      <c r="J187" s="122">
        <v>105</v>
      </c>
      <c r="K187" s="121">
        <v>100</v>
      </c>
      <c r="L187" s="125">
        <v>105</v>
      </c>
      <c r="M187" s="122">
        <v>105</v>
      </c>
      <c r="N187" s="122">
        <v>105</v>
      </c>
    </row>
    <row r="188" spans="1:14" ht="11.75" customHeight="1">
      <c r="A188" s="20"/>
      <c r="B188" s="21">
        <v>2021</v>
      </c>
      <c r="C188" s="121">
        <v>100</v>
      </c>
      <c r="D188" s="125">
        <v>100</v>
      </c>
      <c r="E188" s="121">
        <v>100</v>
      </c>
      <c r="F188" s="121">
        <v>100</v>
      </c>
      <c r="G188" s="126">
        <v>100</v>
      </c>
      <c r="H188" s="121">
        <v>100</v>
      </c>
      <c r="I188" s="121">
        <v>105</v>
      </c>
      <c r="J188" s="122">
        <v>105</v>
      </c>
      <c r="K188" s="122">
        <v>105</v>
      </c>
      <c r="L188" s="125">
        <v>105</v>
      </c>
      <c r="M188" s="122">
        <v>105</v>
      </c>
      <c r="N188" s="122">
        <v>115</v>
      </c>
    </row>
    <row r="189" spans="1:14" ht="11.75" customHeight="1">
      <c r="A189" s="20"/>
      <c r="B189" s="21">
        <v>2022</v>
      </c>
      <c r="C189" s="121">
        <v>115</v>
      </c>
      <c r="D189" s="121">
        <v>115</v>
      </c>
      <c r="E189" s="121">
        <v>105</v>
      </c>
      <c r="F189" s="121">
        <v>100</v>
      </c>
      <c r="G189" s="126">
        <v>115</v>
      </c>
      <c r="H189" s="121">
        <v>115</v>
      </c>
      <c r="I189" s="121">
        <v>115</v>
      </c>
      <c r="J189" s="122">
        <v>115</v>
      </c>
      <c r="K189" s="122">
        <v>115</v>
      </c>
      <c r="L189" s="149">
        <v>115</v>
      </c>
      <c r="M189" s="149">
        <v>115</v>
      </c>
      <c r="N189" s="149">
        <v>115</v>
      </c>
    </row>
    <row r="190" spans="1:14" ht="11.75" customHeight="1">
      <c r="A190" s="20"/>
      <c r="B190" s="21">
        <v>2023</v>
      </c>
      <c r="C190" s="121">
        <v>115</v>
      </c>
      <c r="D190" s="121">
        <v>115</v>
      </c>
      <c r="E190" s="121">
        <v>115</v>
      </c>
      <c r="F190" s="121">
        <v>145</v>
      </c>
      <c r="G190" s="126">
        <v>145</v>
      </c>
      <c r="H190" s="121">
        <v>145</v>
      </c>
      <c r="I190" s="121">
        <v>145</v>
      </c>
      <c r="J190" s="122">
        <v>150</v>
      </c>
      <c r="K190" s="122">
        <v>150</v>
      </c>
      <c r="L190" s="149">
        <v>150</v>
      </c>
      <c r="M190" s="149">
        <v>150</v>
      </c>
      <c r="N190" s="149">
        <v>150</v>
      </c>
    </row>
    <row r="191" spans="1:14" ht="11.75" customHeight="1">
      <c r="A191" s="19"/>
      <c r="B191" s="11">
        <v>2024</v>
      </c>
      <c r="C191" s="121">
        <v>155</v>
      </c>
      <c r="D191" s="121">
        <v>150</v>
      </c>
      <c r="E191" s="125">
        <v>147</v>
      </c>
      <c r="F191" s="121">
        <v>150</v>
      </c>
      <c r="G191" s="126">
        <v>155</v>
      </c>
      <c r="H191" s="121">
        <v>155</v>
      </c>
      <c r="I191" s="121">
        <v>155</v>
      </c>
      <c r="J191" s="121">
        <v>140</v>
      </c>
      <c r="K191" s="121">
        <v>150</v>
      </c>
      <c r="L191" s="122">
        <v>140</v>
      </c>
      <c r="M191" s="129" t="s">
        <v>4</v>
      </c>
      <c r="N191" s="122">
        <v>153.30000000000001</v>
      </c>
    </row>
    <row r="192" spans="1:14" ht="11.75" customHeight="1">
      <c r="A192" s="146"/>
      <c r="B192" s="131">
        <v>2025</v>
      </c>
      <c r="C192" s="135">
        <v>152</v>
      </c>
      <c r="D192" s="135">
        <v>152</v>
      </c>
      <c r="E192" s="139">
        <v>152</v>
      </c>
      <c r="F192" s="135">
        <v>155</v>
      </c>
      <c r="G192" s="135">
        <v>155</v>
      </c>
      <c r="H192" s="135">
        <v>158</v>
      </c>
      <c r="I192" s="135">
        <v>160</v>
      </c>
      <c r="J192" s="135">
        <v>160</v>
      </c>
      <c r="K192" s="135">
        <v>160</v>
      </c>
      <c r="L192" s="135">
        <v>160</v>
      </c>
      <c r="M192" s="659">
        <v>133</v>
      </c>
      <c r="N192" s="124"/>
    </row>
    <row r="193" spans="1:14" ht="11.75" customHeight="1">
      <c r="A193" s="20" t="s">
        <v>64</v>
      </c>
      <c r="B193" s="21">
        <v>2018</v>
      </c>
      <c r="C193" s="121">
        <v>155</v>
      </c>
      <c r="D193" s="125">
        <v>155</v>
      </c>
      <c r="E193" s="121">
        <v>155</v>
      </c>
      <c r="F193" s="121">
        <v>155</v>
      </c>
      <c r="G193" s="126">
        <v>155</v>
      </c>
      <c r="H193" s="121">
        <v>170</v>
      </c>
      <c r="I193" s="121">
        <v>170</v>
      </c>
      <c r="J193" s="121">
        <v>170</v>
      </c>
      <c r="K193" s="121">
        <v>170</v>
      </c>
      <c r="L193" s="125">
        <v>170</v>
      </c>
      <c r="M193" s="121">
        <v>170</v>
      </c>
      <c r="N193" s="149">
        <v>140</v>
      </c>
    </row>
    <row r="194" spans="1:14" ht="11.75" customHeight="1">
      <c r="A194" s="20"/>
      <c r="B194" s="21">
        <v>2019</v>
      </c>
      <c r="C194" s="121">
        <v>115</v>
      </c>
      <c r="D194" s="125">
        <v>115</v>
      </c>
      <c r="E194" s="121">
        <v>115</v>
      </c>
      <c r="F194" s="121">
        <v>115</v>
      </c>
      <c r="G194" s="126">
        <v>115</v>
      </c>
      <c r="H194" s="121">
        <v>115</v>
      </c>
      <c r="I194" s="121">
        <v>115</v>
      </c>
      <c r="J194" s="122">
        <v>115</v>
      </c>
      <c r="K194" s="122">
        <v>115</v>
      </c>
      <c r="L194" s="125">
        <v>115</v>
      </c>
      <c r="M194" s="121">
        <v>115</v>
      </c>
      <c r="N194" s="149">
        <v>115</v>
      </c>
    </row>
    <row r="195" spans="1:14" ht="11.75" customHeight="1">
      <c r="A195" s="42"/>
      <c r="B195" s="21">
        <v>2020</v>
      </c>
      <c r="C195" s="121">
        <v>115</v>
      </c>
      <c r="D195" s="128" t="s">
        <v>4</v>
      </c>
      <c r="E195" s="128" t="s">
        <v>122</v>
      </c>
      <c r="F195" s="128" t="s">
        <v>122</v>
      </c>
      <c r="G195" s="137" t="s">
        <v>122</v>
      </c>
      <c r="H195" s="128" t="s">
        <v>122</v>
      </c>
      <c r="I195" s="128" t="s">
        <v>4</v>
      </c>
      <c r="J195" s="128" t="s">
        <v>122</v>
      </c>
      <c r="K195" s="128" t="s">
        <v>122</v>
      </c>
      <c r="L195" s="128" t="s">
        <v>122</v>
      </c>
      <c r="M195" s="128" t="s">
        <v>122</v>
      </c>
      <c r="N195" s="149" t="s">
        <v>122</v>
      </c>
    </row>
    <row r="196" spans="1:14" ht="11.75" customHeight="1">
      <c r="A196" s="42"/>
      <c r="B196" s="21">
        <v>2021</v>
      </c>
      <c r="C196" s="128" t="s">
        <v>122</v>
      </c>
      <c r="D196" s="125">
        <v>115</v>
      </c>
      <c r="E196" s="128" t="s">
        <v>122</v>
      </c>
      <c r="F196" s="121">
        <v>120</v>
      </c>
      <c r="G196" s="126">
        <v>120</v>
      </c>
      <c r="H196" s="121">
        <v>120</v>
      </c>
      <c r="I196" s="121">
        <v>120</v>
      </c>
      <c r="J196" s="121">
        <v>120</v>
      </c>
      <c r="K196" s="128" t="s">
        <v>122</v>
      </c>
      <c r="L196" s="125">
        <v>145</v>
      </c>
      <c r="M196" s="121">
        <v>145</v>
      </c>
      <c r="N196" s="149">
        <v>145</v>
      </c>
    </row>
    <row r="197" spans="1:14" ht="11.75" customHeight="1">
      <c r="A197" s="42"/>
      <c r="B197" s="21">
        <v>2022</v>
      </c>
      <c r="C197" s="150">
        <v>145</v>
      </c>
      <c r="D197" s="121">
        <v>145</v>
      </c>
      <c r="E197" s="121">
        <v>145</v>
      </c>
      <c r="F197" s="121">
        <v>130</v>
      </c>
      <c r="G197" s="126">
        <v>130</v>
      </c>
      <c r="H197" s="121">
        <v>130</v>
      </c>
      <c r="I197" s="121">
        <v>130</v>
      </c>
      <c r="J197" s="121">
        <v>130</v>
      </c>
      <c r="K197" s="128">
        <v>130</v>
      </c>
      <c r="L197" s="125">
        <v>130</v>
      </c>
      <c r="M197" s="125">
        <v>130</v>
      </c>
      <c r="N197" s="149">
        <v>135</v>
      </c>
    </row>
    <row r="198" spans="1:14" ht="11.75" customHeight="1">
      <c r="A198" s="42"/>
      <c r="B198" s="21">
        <v>2023</v>
      </c>
      <c r="C198" s="150">
        <v>135</v>
      </c>
      <c r="D198" s="121">
        <v>135</v>
      </c>
      <c r="E198" s="121">
        <v>135</v>
      </c>
      <c r="F198" s="121">
        <v>130</v>
      </c>
      <c r="G198" s="126">
        <v>135</v>
      </c>
      <c r="H198" s="121">
        <v>135</v>
      </c>
      <c r="I198" s="121">
        <v>130</v>
      </c>
      <c r="J198" s="121">
        <v>130</v>
      </c>
      <c r="K198" s="121">
        <v>130</v>
      </c>
      <c r="L198" s="121">
        <v>130</v>
      </c>
      <c r="M198" s="125">
        <v>130</v>
      </c>
      <c r="N198" s="149">
        <v>125</v>
      </c>
    </row>
    <row r="199" spans="1:14" ht="11.75" customHeight="1">
      <c r="A199" s="42"/>
      <c r="B199" s="21">
        <v>2024</v>
      </c>
      <c r="C199" s="150">
        <v>135</v>
      </c>
      <c r="D199" s="121">
        <v>130</v>
      </c>
      <c r="E199" s="121">
        <v>140</v>
      </c>
      <c r="F199" s="121">
        <v>150</v>
      </c>
      <c r="G199" s="126">
        <v>150</v>
      </c>
      <c r="H199" s="121">
        <v>150</v>
      </c>
      <c r="I199" s="121">
        <v>150</v>
      </c>
      <c r="J199" s="121">
        <v>150</v>
      </c>
      <c r="K199" s="121">
        <v>137</v>
      </c>
      <c r="L199" s="121">
        <v>115</v>
      </c>
      <c r="M199" s="125">
        <v>115</v>
      </c>
      <c r="N199" s="125">
        <v>115</v>
      </c>
    </row>
    <row r="200" spans="1:14" ht="11.75" customHeight="1">
      <c r="A200" s="43"/>
      <c r="B200" s="25">
        <v>2025</v>
      </c>
      <c r="C200" s="142" t="s">
        <v>4</v>
      </c>
      <c r="D200" s="135">
        <v>115</v>
      </c>
      <c r="E200" s="135">
        <v>115</v>
      </c>
      <c r="F200" s="135">
        <v>115</v>
      </c>
      <c r="G200" s="135">
        <v>120</v>
      </c>
      <c r="H200" s="135">
        <v>120</v>
      </c>
      <c r="I200" s="135">
        <v>120</v>
      </c>
      <c r="J200" s="135">
        <v>120</v>
      </c>
      <c r="K200" s="135">
        <v>120</v>
      </c>
      <c r="L200" s="135">
        <v>120</v>
      </c>
      <c r="M200" s="139">
        <v>120</v>
      </c>
      <c r="N200" s="139"/>
    </row>
    <row r="201" spans="1:14" ht="9" customHeight="1">
      <c r="A201" s="10" t="s">
        <v>73</v>
      </c>
      <c r="B201" s="151"/>
      <c r="C201" s="152"/>
      <c r="D201" s="152"/>
      <c r="E201" s="152"/>
      <c r="F201" s="152"/>
      <c r="G201" s="153"/>
      <c r="H201" s="152"/>
      <c r="I201" s="152"/>
      <c r="J201" s="152"/>
      <c r="K201" s="152"/>
      <c r="L201" s="152"/>
      <c r="M201" s="152"/>
      <c r="N201" s="152"/>
    </row>
    <row r="202" spans="1:14" ht="9" customHeight="1">
      <c r="A202" s="116" t="s">
        <v>55</v>
      </c>
      <c r="B202" s="154"/>
      <c r="C202" s="155"/>
      <c r="D202" s="155"/>
      <c r="E202" s="155"/>
      <c r="F202" s="155"/>
      <c r="G202" s="156"/>
      <c r="H202" s="155"/>
      <c r="I202" s="152"/>
      <c r="J202" s="152"/>
      <c r="K202" s="152"/>
      <c r="L202" s="152"/>
      <c r="M202" s="152"/>
      <c r="N202" s="152"/>
    </row>
    <row r="203" spans="1:14" ht="9" customHeight="1">
      <c r="A203" s="118" t="s">
        <v>56</v>
      </c>
      <c r="B203" s="12"/>
      <c r="C203" s="12"/>
      <c r="D203" s="12"/>
      <c r="E203" s="12"/>
      <c r="F203" s="12"/>
      <c r="G203" s="157"/>
      <c r="H203" s="12"/>
      <c r="I203" s="12"/>
      <c r="J203" s="12"/>
      <c r="K203" s="12"/>
      <c r="L203" s="12"/>
      <c r="M203" s="12"/>
      <c r="N203" s="12"/>
    </row>
    <row r="204" spans="1:14" ht="9" customHeight="1">
      <c r="A204" s="118" t="s">
        <v>410</v>
      </c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</row>
    <row r="205" spans="1:14" ht="10.5" customHeight="1">
      <c r="A205" s="116"/>
    </row>
    <row r="206" spans="1:14" ht="6.75" customHeight="1">
      <c r="A206" s="116"/>
    </row>
  </sheetData>
  <mergeCells count="3">
    <mergeCell ref="A1:N1"/>
    <mergeCell ref="A66:F66"/>
    <mergeCell ref="A134:F134"/>
  </mergeCells>
  <pageMargins left="0.27559055118110237" right="0.27559055118110237" top="0.39370078740157483" bottom="0.39370078740157483" header="0" footer="0"/>
  <pageSetup paperSize="9" orientation="portrait" horizontalDpi="0" verticalDpi="0"/>
  <rowBreaks count="1" manualBreakCount="1">
    <brk id="65" max="1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Hoja15"/>
  <dimension ref="A1:N175"/>
  <sheetViews>
    <sheetView showGridLines="0" topLeftCell="A86" zoomScaleNormal="100" workbookViewId="0">
      <selection activeCell="A110" sqref="A110:N173"/>
    </sheetView>
  </sheetViews>
  <sheetFormatPr baseColWidth="10" defaultColWidth="11.5" defaultRowHeight="13"/>
  <cols>
    <col min="1" max="1" width="13.1640625" style="119" customWidth="1"/>
    <col min="2" max="2" width="5.5" style="119" customWidth="1"/>
    <col min="3" max="14" width="5.83203125" style="119" customWidth="1"/>
    <col min="15" max="16384" width="11.5" style="119"/>
  </cols>
  <sheetData>
    <row r="1" spans="1:14">
      <c r="A1" s="776" t="s">
        <v>572</v>
      </c>
      <c r="B1" s="776"/>
      <c r="C1" s="776"/>
      <c r="D1" s="776"/>
      <c r="E1" s="776"/>
      <c r="F1" s="776"/>
      <c r="G1" s="776"/>
      <c r="H1" s="776"/>
      <c r="I1" s="776"/>
      <c r="J1" s="776"/>
      <c r="K1" s="776"/>
      <c r="L1" s="776"/>
      <c r="M1" s="776"/>
      <c r="N1" s="776"/>
    </row>
    <row r="2" spans="1:14" ht="12" customHeight="1">
      <c r="A2" s="17" t="s">
        <v>105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4" ht="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4" ht="18" customHeight="1">
      <c r="A4" s="217" t="s">
        <v>79</v>
      </c>
      <c r="B4" s="217" t="s">
        <v>121</v>
      </c>
      <c r="C4" s="217" t="s">
        <v>81</v>
      </c>
      <c r="D4" s="217" t="s">
        <v>82</v>
      </c>
      <c r="E4" s="217" t="s">
        <v>83</v>
      </c>
      <c r="F4" s="217" t="s">
        <v>84</v>
      </c>
      <c r="G4" s="217" t="s">
        <v>85</v>
      </c>
      <c r="H4" s="217" t="s">
        <v>86</v>
      </c>
      <c r="I4" s="217" t="s">
        <v>87</v>
      </c>
      <c r="J4" s="217" t="s">
        <v>88</v>
      </c>
      <c r="K4" s="217" t="s">
        <v>89</v>
      </c>
      <c r="L4" s="217" t="s">
        <v>90</v>
      </c>
      <c r="M4" s="217" t="s">
        <v>91</v>
      </c>
      <c r="N4" s="217" t="s">
        <v>92</v>
      </c>
    </row>
    <row r="5" spans="1:14" ht="3" customHeight="1">
      <c r="A5" s="14"/>
      <c r="B5" s="14"/>
      <c r="C5" s="14"/>
      <c r="D5" s="14"/>
      <c r="E5" s="14"/>
      <c r="F5" s="14"/>
      <c r="G5" s="14"/>
      <c r="H5" s="14"/>
      <c r="I5" s="14"/>
      <c r="J5" s="48"/>
      <c r="K5" s="14"/>
      <c r="L5" s="14"/>
      <c r="M5" s="14"/>
      <c r="N5" s="14"/>
    </row>
    <row r="6" spans="1:14" ht="12" customHeight="1">
      <c r="A6" s="18" t="s">
        <v>43</v>
      </c>
      <c r="B6" s="11">
        <v>2018</v>
      </c>
      <c r="C6" s="163">
        <v>80</v>
      </c>
      <c r="D6" s="163">
        <v>81</v>
      </c>
      <c r="E6" s="163">
        <v>82</v>
      </c>
      <c r="F6" s="162">
        <v>82</v>
      </c>
      <c r="G6" s="162">
        <v>82</v>
      </c>
      <c r="H6" s="162">
        <v>82</v>
      </c>
      <c r="I6" s="163">
        <v>83</v>
      </c>
      <c r="J6" s="162">
        <v>82.5</v>
      </c>
      <c r="K6" s="162">
        <v>82.5</v>
      </c>
      <c r="L6" s="163">
        <v>82.5</v>
      </c>
      <c r="M6" s="162">
        <v>82.5</v>
      </c>
      <c r="N6" s="163">
        <v>82.5</v>
      </c>
    </row>
    <row r="7" spans="1:14" ht="12" customHeight="1">
      <c r="A7" s="18"/>
      <c r="B7" s="11">
        <v>2019</v>
      </c>
      <c r="C7" s="163">
        <v>84.166666666666671</v>
      </c>
      <c r="D7" s="163">
        <v>84.2</v>
      </c>
      <c r="E7" s="163">
        <v>84.2</v>
      </c>
      <c r="F7" s="162">
        <v>85.9</v>
      </c>
      <c r="G7" s="162">
        <v>85.9</v>
      </c>
      <c r="H7" s="162">
        <v>85.9</v>
      </c>
      <c r="I7" s="163">
        <v>89.2</v>
      </c>
      <c r="J7" s="162">
        <v>89.2</v>
      </c>
      <c r="K7" s="162">
        <v>100</v>
      </c>
      <c r="L7" s="163">
        <v>100</v>
      </c>
      <c r="M7" s="162">
        <v>100</v>
      </c>
      <c r="N7" s="163">
        <v>105</v>
      </c>
    </row>
    <row r="8" spans="1:14" ht="12" customHeight="1">
      <c r="A8" s="18"/>
      <c r="B8" s="11">
        <v>2020</v>
      </c>
      <c r="C8" s="163">
        <v>110</v>
      </c>
      <c r="D8" s="163">
        <v>109</v>
      </c>
      <c r="E8" s="163">
        <v>112.5</v>
      </c>
      <c r="F8" s="162">
        <v>110</v>
      </c>
      <c r="G8" s="162">
        <v>109</v>
      </c>
      <c r="H8" s="162">
        <v>109</v>
      </c>
      <c r="I8" s="163">
        <v>112.5</v>
      </c>
      <c r="J8" s="162">
        <v>109</v>
      </c>
      <c r="K8" s="162">
        <v>112.5</v>
      </c>
      <c r="L8" s="163">
        <v>109</v>
      </c>
      <c r="M8" s="162">
        <v>109</v>
      </c>
      <c r="N8" s="163">
        <v>109</v>
      </c>
    </row>
    <row r="9" spans="1:14" ht="12" customHeight="1">
      <c r="A9" s="18"/>
      <c r="B9" s="11">
        <v>2021</v>
      </c>
      <c r="C9" s="163">
        <v>110</v>
      </c>
      <c r="D9" s="163">
        <v>110</v>
      </c>
      <c r="E9" s="163">
        <v>110</v>
      </c>
      <c r="F9" s="162">
        <v>112.5</v>
      </c>
      <c r="G9" s="162">
        <v>112.5</v>
      </c>
      <c r="H9" s="162">
        <v>112.5</v>
      </c>
      <c r="I9" s="163">
        <v>112.5</v>
      </c>
      <c r="J9" s="162">
        <v>112.5</v>
      </c>
      <c r="K9" s="162">
        <v>112.5</v>
      </c>
      <c r="L9" s="163">
        <v>112.5</v>
      </c>
      <c r="M9" s="162">
        <v>112.5</v>
      </c>
      <c r="N9" s="163">
        <v>112.5</v>
      </c>
    </row>
    <row r="10" spans="1:14" ht="12" customHeight="1">
      <c r="A10" s="18"/>
      <c r="B10" s="11">
        <v>2022</v>
      </c>
      <c r="C10" s="163">
        <v>112.5</v>
      </c>
      <c r="D10" s="163">
        <v>112</v>
      </c>
      <c r="E10" s="163">
        <v>112</v>
      </c>
      <c r="F10" s="162">
        <v>112</v>
      </c>
      <c r="G10" s="162">
        <v>112.5</v>
      </c>
      <c r="H10" s="162">
        <v>112.5</v>
      </c>
      <c r="I10" s="163">
        <v>112.5</v>
      </c>
      <c r="J10" s="162">
        <v>112.5</v>
      </c>
      <c r="K10" s="162">
        <v>112.5</v>
      </c>
      <c r="L10" s="163">
        <v>112.5</v>
      </c>
      <c r="M10" s="162" t="s">
        <v>40</v>
      </c>
      <c r="N10" s="163">
        <v>101</v>
      </c>
    </row>
    <row r="11" spans="1:14" ht="12" customHeight="1">
      <c r="A11" s="18"/>
      <c r="B11" s="11">
        <v>2023</v>
      </c>
      <c r="C11" s="164" t="s">
        <v>4</v>
      </c>
      <c r="D11" s="164" t="s">
        <v>4</v>
      </c>
      <c r="E11" s="164" t="s">
        <v>4</v>
      </c>
      <c r="F11" s="162">
        <v>120</v>
      </c>
      <c r="G11" s="162">
        <v>120</v>
      </c>
      <c r="H11" s="162">
        <v>100</v>
      </c>
      <c r="I11" s="162">
        <v>130</v>
      </c>
      <c r="J11" s="162">
        <v>130</v>
      </c>
      <c r="K11" s="162">
        <v>115</v>
      </c>
      <c r="L11" s="162">
        <v>120</v>
      </c>
      <c r="M11" s="162">
        <v>120</v>
      </c>
      <c r="N11" s="162">
        <v>120</v>
      </c>
    </row>
    <row r="12" spans="1:14" ht="12" customHeight="1">
      <c r="A12" s="18"/>
      <c r="B12" s="11">
        <v>2024</v>
      </c>
      <c r="C12" s="163">
        <v>120</v>
      </c>
      <c r="D12" s="163">
        <v>120</v>
      </c>
      <c r="E12" s="5" t="s">
        <v>4</v>
      </c>
      <c r="F12" s="162">
        <v>105</v>
      </c>
      <c r="G12" s="163">
        <v>118</v>
      </c>
      <c r="H12" s="162">
        <v>118</v>
      </c>
      <c r="I12" s="162">
        <v>118</v>
      </c>
      <c r="J12" s="162">
        <v>118</v>
      </c>
      <c r="K12" s="162">
        <v>121</v>
      </c>
      <c r="L12" s="162">
        <v>112.734375</v>
      </c>
      <c r="M12" s="162">
        <v>94.49</v>
      </c>
      <c r="N12" s="162">
        <v>95</v>
      </c>
    </row>
    <row r="13" spans="1:14" ht="12" customHeight="1">
      <c r="A13" s="130"/>
      <c r="B13" s="131">
        <v>2025</v>
      </c>
      <c r="C13" s="165">
        <v>110</v>
      </c>
      <c r="D13" s="165">
        <v>93</v>
      </c>
      <c r="E13" s="167">
        <v>110</v>
      </c>
      <c r="F13" s="167" t="s">
        <v>40</v>
      </c>
      <c r="G13" s="167" t="s">
        <v>40</v>
      </c>
      <c r="H13" s="167">
        <v>104</v>
      </c>
      <c r="I13" s="167">
        <v>110.4</v>
      </c>
      <c r="J13" s="167">
        <v>111</v>
      </c>
      <c r="K13" s="167">
        <v>96</v>
      </c>
      <c r="L13" s="167">
        <v>87</v>
      </c>
      <c r="M13" s="167">
        <v>91</v>
      </c>
      <c r="N13" s="167"/>
    </row>
    <row r="14" spans="1:14" ht="12" customHeight="1">
      <c r="A14" s="136" t="s">
        <v>77</v>
      </c>
      <c r="B14" s="11">
        <v>2018</v>
      </c>
      <c r="C14" s="168">
        <v>95.5</v>
      </c>
      <c r="D14" s="168">
        <v>92</v>
      </c>
      <c r="E14" s="168">
        <v>92</v>
      </c>
      <c r="F14" s="162">
        <v>91</v>
      </c>
      <c r="G14" s="162">
        <v>87</v>
      </c>
      <c r="H14" s="162">
        <v>87</v>
      </c>
      <c r="I14" s="162">
        <v>87</v>
      </c>
      <c r="J14" s="162">
        <v>87</v>
      </c>
      <c r="K14" s="162">
        <v>87</v>
      </c>
      <c r="L14" s="163">
        <v>87</v>
      </c>
      <c r="M14" s="162">
        <v>87</v>
      </c>
      <c r="N14" s="163">
        <v>83</v>
      </c>
    </row>
    <row r="15" spans="1:14" ht="12" customHeight="1">
      <c r="A15" s="136"/>
      <c r="B15" s="11">
        <v>2019</v>
      </c>
      <c r="C15" s="163">
        <v>92</v>
      </c>
      <c r="D15" s="163">
        <v>86</v>
      </c>
      <c r="E15" s="163">
        <v>86</v>
      </c>
      <c r="F15" s="162">
        <v>86</v>
      </c>
      <c r="G15" s="162">
        <v>88</v>
      </c>
      <c r="H15" s="162">
        <v>84</v>
      </c>
      <c r="I15" s="162">
        <v>83</v>
      </c>
      <c r="J15" s="162">
        <v>84</v>
      </c>
      <c r="K15" s="169">
        <v>80</v>
      </c>
      <c r="L15" s="168">
        <v>85</v>
      </c>
      <c r="M15" s="169">
        <v>85</v>
      </c>
      <c r="N15" s="168">
        <v>95</v>
      </c>
    </row>
    <row r="16" spans="1:14" ht="12" customHeight="1">
      <c r="A16" s="136"/>
      <c r="B16" s="11">
        <v>2020</v>
      </c>
      <c r="C16" s="163">
        <v>82</v>
      </c>
      <c r="D16" s="163" t="s">
        <v>40</v>
      </c>
      <c r="E16" s="163" t="s">
        <v>40</v>
      </c>
      <c r="F16" s="162" t="s">
        <v>40</v>
      </c>
      <c r="G16" s="162" t="s">
        <v>40</v>
      </c>
      <c r="H16" s="162" t="s">
        <v>40</v>
      </c>
      <c r="I16" s="162" t="s">
        <v>40</v>
      </c>
      <c r="J16" s="169">
        <v>95</v>
      </c>
      <c r="K16" s="169">
        <v>92.5</v>
      </c>
      <c r="L16" s="168">
        <v>92.5</v>
      </c>
      <c r="M16" s="169">
        <v>94</v>
      </c>
      <c r="N16" s="168">
        <v>95</v>
      </c>
    </row>
    <row r="17" spans="1:14" ht="12" customHeight="1">
      <c r="A17" s="136"/>
      <c r="B17" s="11">
        <v>2021</v>
      </c>
      <c r="C17" s="163">
        <v>87.5</v>
      </c>
      <c r="D17" s="163">
        <v>100</v>
      </c>
      <c r="E17" s="163">
        <v>100</v>
      </c>
      <c r="F17" s="162">
        <v>100</v>
      </c>
      <c r="G17" s="162">
        <v>100</v>
      </c>
      <c r="H17" s="162">
        <v>90</v>
      </c>
      <c r="I17" s="162">
        <v>90</v>
      </c>
      <c r="J17" s="169">
        <v>85</v>
      </c>
      <c r="K17" s="169">
        <v>90</v>
      </c>
      <c r="L17" s="168">
        <v>95</v>
      </c>
      <c r="M17" s="169">
        <v>100</v>
      </c>
      <c r="N17" s="168">
        <v>95</v>
      </c>
    </row>
    <row r="18" spans="1:14" ht="12" customHeight="1">
      <c r="A18" s="136"/>
      <c r="B18" s="11">
        <v>2022</v>
      </c>
      <c r="C18" s="163">
        <v>102.5</v>
      </c>
      <c r="D18" s="163">
        <v>100</v>
      </c>
      <c r="E18" s="163">
        <v>96</v>
      </c>
      <c r="F18" s="162">
        <v>96</v>
      </c>
      <c r="G18" s="162">
        <v>96</v>
      </c>
      <c r="H18" s="162">
        <v>98</v>
      </c>
      <c r="I18" s="162">
        <v>96</v>
      </c>
      <c r="J18" s="169">
        <v>90</v>
      </c>
      <c r="K18" s="169">
        <v>100</v>
      </c>
      <c r="L18" s="168">
        <v>105</v>
      </c>
      <c r="M18" s="169">
        <v>100</v>
      </c>
      <c r="N18" s="168">
        <v>100</v>
      </c>
    </row>
    <row r="19" spans="1:14" ht="12" customHeight="1">
      <c r="A19" s="136"/>
      <c r="B19" s="11">
        <v>2023</v>
      </c>
      <c r="C19" s="162">
        <v>140</v>
      </c>
      <c r="D19" s="162">
        <v>138</v>
      </c>
      <c r="E19" s="162">
        <v>140</v>
      </c>
      <c r="F19" s="162">
        <v>120</v>
      </c>
      <c r="G19" s="162">
        <v>110</v>
      </c>
      <c r="H19" s="162">
        <v>100</v>
      </c>
      <c r="I19" s="162">
        <v>138</v>
      </c>
      <c r="J19" s="169">
        <v>118</v>
      </c>
      <c r="K19" s="169">
        <v>120</v>
      </c>
      <c r="L19" s="169">
        <v>120</v>
      </c>
      <c r="M19" s="169">
        <v>120</v>
      </c>
      <c r="N19" s="169">
        <v>155</v>
      </c>
    </row>
    <row r="20" spans="1:14" ht="12" customHeight="1">
      <c r="A20" s="18"/>
      <c r="B20" s="11">
        <v>2024</v>
      </c>
      <c r="C20" s="162">
        <v>160</v>
      </c>
      <c r="D20" s="162">
        <v>165</v>
      </c>
      <c r="E20" s="162">
        <v>158</v>
      </c>
      <c r="F20" s="162">
        <v>138</v>
      </c>
      <c r="G20" s="163">
        <v>138</v>
      </c>
      <c r="H20" s="162">
        <v>138</v>
      </c>
      <c r="I20" s="162">
        <v>155</v>
      </c>
      <c r="J20" s="162">
        <v>155</v>
      </c>
      <c r="K20" s="162">
        <v>137</v>
      </c>
      <c r="L20" s="162">
        <v>149</v>
      </c>
      <c r="M20" s="162">
        <v>135</v>
      </c>
      <c r="N20" s="162">
        <v>132</v>
      </c>
    </row>
    <row r="21" spans="1:14" ht="12" customHeight="1">
      <c r="A21" s="130"/>
      <c r="B21" s="131">
        <v>2025</v>
      </c>
      <c r="C21" s="167">
        <v>140</v>
      </c>
      <c r="D21" s="167">
        <v>132</v>
      </c>
      <c r="E21" s="167">
        <v>133</v>
      </c>
      <c r="F21" s="167">
        <v>135</v>
      </c>
      <c r="G21" s="167">
        <v>137</v>
      </c>
      <c r="H21" s="167">
        <v>143</v>
      </c>
      <c r="I21" s="167">
        <v>118</v>
      </c>
      <c r="J21" s="167">
        <v>128</v>
      </c>
      <c r="K21" s="167">
        <v>128</v>
      </c>
      <c r="L21" s="167">
        <v>120</v>
      </c>
      <c r="M21" s="167" t="s">
        <v>40</v>
      </c>
      <c r="N21" s="167"/>
    </row>
    <row r="22" spans="1:14" ht="12" customHeight="1">
      <c r="A22" s="516" t="s">
        <v>454</v>
      </c>
      <c r="B22" s="517">
        <v>2025</v>
      </c>
      <c r="C22" s="518" t="s">
        <v>4</v>
      </c>
      <c r="D22" s="518" t="s">
        <v>4</v>
      </c>
      <c r="E22" s="518" t="s">
        <v>4</v>
      </c>
      <c r="F22" s="518" t="s">
        <v>4</v>
      </c>
      <c r="G22" s="518" t="s">
        <v>4</v>
      </c>
      <c r="H22" s="518" t="s">
        <v>4</v>
      </c>
      <c r="I22" s="518" t="s">
        <v>4</v>
      </c>
      <c r="J22" s="518" t="s">
        <v>4</v>
      </c>
      <c r="K22" s="167">
        <v>147</v>
      </c>
      <c r="L22" s="167">
        <v>139</v>
      </c>
      <c r="M22" s="518">
        <v>138</v>
      </c>
      <c r="N22" s="518"/>
    </row>
    <row r="23" spans="1:14" ht="12" customHeight="1">
      <c r="A23" s="70" t="s">
        <v>5</v>
      </c>
      <c r="B23" s="11">
        <v>2024</v>
      </c>
      <c r="C23" s="5" t="s">
        <v>4</v>
      </c>
      <c r="D23" s="5" t="s">
        <v>4</v>
      </c>
      <c r="E23" s="162">
        <v>195</v>
      </c>
      <c r="F23" s="162">
        <v>195</v>
      </c>
      <c r="G23" s="163">
        <v>195</v>
      </c>
      <c r="H23" s="162">
        <v>195</v>
      </c>
      <c r="I23" s="162">
        <v>195</v>
      </c>
      <c r="J23" s="162">
        <v>200</v>
      </c>
      <c r="K23" s="162">
        <v>201.66666666666666</v>
      </c>
      <c r="L23" s="162">
        <v>192.5</v>
      </c>
      <c r="M23" s="162">
        <v>190.95</v>
      </c>
      <c r="N23" s="162">
        <v>160</v>
      </c>
    </row>
    <row r="24" spans="1:14" ht="12" customHeight="1">
      <c r="A24" s="177"/>
      <c r="B24" s="131">
        <v>2025</v>
      </c>
      <c r="C24" s="167">
        <v>177</v>
      </c>
      <c r="D24" s="167">
        <v>164</v>
      </c>
      <c r="E24" s="167">
        <v>164</v>
      </c>
      <c r="F24" s="167">
        <v>167</v>
      </c>
      <c r="G24" s="167">
        <v>148</v>
      </c>
      <c r="H24" s="167">
        <v>130</v>
      </c>
      <c r="I24" s="167">
        <v>146</v>
      </c>
      <c r="J24" s="167">
        <v>180</v>
      </c>
      <c r="K24" s="167">
        <v>146</v>
      </c>
      <c r="L24" s="167">
        <v>152</v>
      </c>
      <c r="M24" s="167">
        <v>162</v>
      </c>
      <c r="N24" s="167"/>
    </row>
    <row r="25" spans="1:14" ht="12" customHeight="1">
      <c r="A25" s="136" t="s">
        <v>94</v>
      </c>
      <c r="B25" s="11">
        <v>2018</v>
      </c>
      <c r="C25" s="169">
        <v>88</v>
      </c>
      <c r="D25" s="168">
        <v>74</v>
      </c>
      <c r="E25" s="169">
        <v>76</v>
      </c>
      <c r="F25" s="162">
        <v>72</v>
      </c>
      <c r="G25" s="163">
        <v>74</v>
      </c>
      <c r="H25" s="162">
        <v>76</v>
      </c>
      <c r="I25" s="162">
        <v>76</v>
      </c>
      <c r="J25" s="162">
        <v>75</v>
      </c>
      <c r="K25" s="162">
        <v>75</v>
      </c>
      <c r="L25" s="163">
        <v>78</v>
      </c>
      <c r="M25" s="162">
        <v>82</v>
      </c>
      <c r="N25" s="163">
        <v>82</v>
      </c>
    </row>
    <row r="26" spans="1:14" ht="12" customHeight="1">
      <c r="A26" s="136"/>
      <c r="B26" s="11">
        <v>2019</v>
      </c>
      <c r="C26" s="162">
        <v>77</v>
      </c>
      <c r="D26" s="163">
        <v>75</v>
      </c>
      <c r="E26" s="162">
        <v>76.5</v>
      </c>
      <c r="F26" s="162">
        <v>74</v>
      </c>
      <c r="G26" s="163">
        <v>76</v>
      </c>
      <c r="H26" s="162">
        <v>82</v>
      </c>
      <c r="I26" s="162">
        <v>80</v>
      </c>
      <c r="J26" s="169">
        <v>83.5</v>
      </c>
      <c r="K26" s="169">
        <v>100</v>
      </c>
      <c r="L26" s="168">
        <v>90</v>
      </c>
      <c r="M26" s="169">
        <v>90</v>
      </c>
      <c r="N26" s="168">
        <v>90</v>
      </c>
    </row>
    <row r="27" spans="1:14" ht="12" customHeight="1">
      <c r="A27" s="136"/>
      <c r="B27" s="11">
        <v>2020</v>
      </c>
      <c r="C27" s="162">
        <v>90</v>
      </c>
      <c r="D27" s="163">
        <v>85</v>
      </c>
      <c r="E27" s="162">
        <v>95</v>
      </c>
      <c r="F27" s="162">
        <v>95</v>
      </c>
      <c r="G27" s="163">
        <v>90</v>
      </c>
      <c r="H27" s="162">
        <v>100</v>
      </c>
      <c r="I27" s="162">
        <v>95</v>
      </c>
      <c r="J27" s="162">
        <v>102.5</v>
      </c>
      <c r="K27" s="162">
        <v>100</v>
      </c>
      <c r="L27" s="163">
        <v>100</v>
      </c>
      <c r="M27" s="162">
        <v>100</v>
      </c>
      <c r="N27" s="163">
        <v>100</v>
      </c>
    </row>
    <row r="28" spans="1:14" ht="12" customHeight="1">
      <c r="A28" s="136"/>
      <c r="B28" s="11">
        <v>2021</v>
      </c>
      <c r="C28" s="162">
        <v>105</v>
      </c>
      <c r="D28" s="163">
        <v>100</v>
      </c>
      <c r="E28" s="162">
        <v>110</v>
      </c>
      <c r="F28" s="162">
        <v>112.5</v>
      </c>
      <c r="G28" s="163">
        <v>95</v>
      </c>
      <c r="H28" s="162">
        <v>95</v>
      </c>
      <c r="I28" s="162">
        <v>125</v>
      </c>
      <c r="J28" s="162">
        <v>125</v>
      </c>
      <c r="K28" s="162">
        <v>115</v>
      </c>
      <c r="L28" s="163">
        <v>125</v>
      </c>
      <c r="M28" s="162">
        <v>125</v>
      </c>
      <c r="N28" s="163">
        <v>115</v>
      </c>
    </row>
    <row r="29" spans="1:14" ht="12" customHeight="1">
      <c r="A29" s="136"/>
      <c r="B29" s="11">
        <v>2022</v>
      </c>
      <c r="C29" s="162">
        <v>122.5</v>
      </c>
      <c r="D29" s="163">
        <v>95</v>
      </c>
      <c r="E29" s="162">
        <v>95</v>
      </c>
      <c r="F29" s="162">
        <v>100</v>
      </c>
      <c r="G29" s="163">
        <v>95</v>
      </c>
      <c r="H29" s="162">
        <v>97.5</v>
      </c>
      <c r="I29" s="162">
        <v>100</v>
      </c>
      <c r="J29" s="162">
        <v>95</v>
      </c>
      <c r="K29" s="162">
        <v>85</v>
      </c>
      <c r="L29" s="163">
        <v>105</v>
      </c>
      <c r="M29" s="162">
        <v>100</v>
      </c>
      <c r="N29" s="163">
        <v>90</v>
      </c>
    </row>
    <row r="30" spans="1:14" ht="12" customHeight="1">
      <c r="A30" s="136"/>
      <c r="B30" s="11">
        <v>2023</v>
      </c>
      <c r="C30" s="162">
        <v>90</v>
      </c>
      <c r="D30" s="162">
        <v>115</v>
      </c>
      <c r="E30" s="162">
        <v>105</v>
      </c>
      <c r="F30" s="162">
        <v>120</v>
      </c>
      <c r="G30" s="163">
        <v>105</v>
      </c>
      <c r="H30" s="162">
        <v>100</v>
      </c>
      <c r="I30" s="162">
        <v>120</v>
      </c>
      <c r="J30" s="162">
        <v>110</v>
      </c>
      <c r="K30" s="162">
        <v>125</v>
      </c>
      <c r="L30" s="162">
        <v>125</v>
      </c>
      <c r="M30" s="162">
        <v>125</v>
      </c>
      <c r="N30" s="162">
        <v>115</v>
      </c>
    </row>
    <row r="31" spans="1:14" ht="12" customHeight="1">
      <c r="A31" s="18"/>
      <c r="B31" s="11">
        <v>2024</v>
      </c>
      <c r="C31" s="162">
        <v>123</v>
      </c>
      <c r="D31" s="162">
        <v>113</v>
      </c>
      <c r="E31" s="162">
        <v>120</v>
      </c>
      <c r="F31" s="162">
        <v>118</v>
      </c>
      <c r="G31" s="163">
        <v>135</v>
      </c>
      <c r="H31" s="162">
        <v>118</v>
      </c>
      <c r="I31" s="162">
        <v>130</v>
      </c>
      <c r="J31" s="162">
        <v>130</v>
      </c>
      <c r="K31" s="162">
        <v>122</v>
      </c>
      <c r="L31" s="162">
        <v>124.72447160682454</v>
      </c>
      <c r="M31" s="162">
        <v>126.52</v>
      </c>
      <c r="N31" s="162">
        <v>133</v>
      </c>
    </row>
    <row r="32" spans="1:14" ht="12" customHeight="1">
      <c r="A32" s="130"/>
      <c r="B32" s="131">
        <v>2025</v>
      </c>
      <c r="C32" s="167">
        <v>124</v>
      </c>
      <c r="D32" s="167">
        <v>127</v>
      </c>
      <c r="E32" s="167">
        <v>125</v>
      </c>
      <c r="F32" s="167">
        <v>126</v>
      </c>
      <c r="G32" s="167">
        <v>135</v>
      </c>
      <c r="H32" s="167">
        <v>132</v>
      </c>
      <c r="I32" s="167">
        <v>140</v>
      </c>
      <c r="J32" s="167">
        <v>126</v>
      </c>
      <c r="K32" s="167">
        <v>163</v>
      </c>
      <c r="L32" s="26" t="s">
        <v>4</v>
      </c>
      <c r="M32" s="167">
        <v>145</v>
      </c>
      <c r="N32" s="167"/>
    </row>
    <row r="33" spans="1:14" ht="12" customHeight="1">
      <c r="A33" s="136" t="s">
        <v>95</v>
      </c>
      <c r="B33" s="11">
        <v>2018</v>
      </c>
      <c r="C33" s="162">
        <v>66.2</v>
      </c>
      <c r="D33" s="163">
        <v>66.2</v>
      </c>
      <c r="E33" s="162">
        <v>66.2</v>
      </c>
      <c r="F33" s="162">
        <v>66.2</v>
      </c>
      <c r="G33" s="163">
        <v>66.2</v>
      </c>
      <c r="H33" s="162">
        <v>66.2</v>
      </c>
      <c r="I33" s="162">
        <v>66.2</v>
      </c>
      <c r="J33" s="162">
        <v>66.2</v>
      </c>
      <c r="K33" s="162">
        <v>66.2</v>
      </c>
      <c r="L33" s="163">
        <v>66.2</v>
      </c>
      <c r="M33" s="162">
        <v>66.2</v>
      </c>
      <c r="N33" s="163">
        <v>66.2</v>
      </c>
    </row>
    <row r="34" spans="1:14" ht="12" customHeight="1">
      <c r="A34" s="136"/>
      <c r="B34" s="11">
        <v>2019</v>
      </c>
      <c r="C34" s="162">
        <v>61</v>
      </c>
      <c r="D34" s="163">
        <v>61</v>
      </c>
      <c r="E34" s="162">
        <v>61</v>
      </c>
      <c r="F34" s="162">
        <v>65</v>
      </c>
      <c r="G34" s="163">
        <v>54</v>
      </c>
      <c r="H34" s="162">
        <v>64.5</v>
      </c>
      <c r="I34" s="162">
        <v>64.5</v>
      </c>
      <c r="J34" s="169">
        <v>70</v>
      </c>
      <c r="K34" s="169">
        <v>70</v>
      </c>
      <c r="L34" s="163">
        <v>75</v>
      </c>
      <c r="M34" s="169">
        <v>72</v>
      </c>
      <c r="N34" s="168">
        <v>75</v>
      </c>
    </row>
    <row r="35" spans="1:14" ht="12" customHeight="1">
      <c r="A35" s="136"/>
      <c r="B35" s="11">
        <v>2020</v>
      </c>
      <c r="C35" s="169">
        <v>75</v>
      </c>
      <c r="D35" s="163" t="s">
        <v>40</v>
      </c>
      <c r="E35" s="162" t="s">
        <v>40</v>
      </c>
      <c r="F35" s="162" t="s">
        <v>40</v>
      </c>
      <c r="G35" s="163" t="s">
        <v>40</v>
      </c>
      <c r="H35" s="162">
        <v>75</v>
      </c>
      <c r="I35" s="162">
        <v>75</v>
      </c>
      <c r="J35" s="162">
        <v>75</v>
      </c>
      <c r="K35" s="162">
        <v>75</v>
      </c>
      <c r="L35" s="163">
        <v>75</v>
      </c>
      <c r="M35" s="162">
        <v>75</v>
      </c>
      <c r="N35" s="163">
        <v>75</v>
      </c>
    </row>
    <row r="36" spans="1:14" ht="12" customHeight="1">
      <c r="A36" s="136"/>
      <c r="B36" s="11">
        <v>2021</v>
      </c>
      <c r="C36" s="169">
        <v>77.5</v>
      </c>
      <c r="D36" s="163">
        <v>72.5</v>
      </c>
      <c r="E36" s="162">
        <v>75</v>
      </c>
      <c r="F36" s="162">
        <v>75</v>
      </c>
      <c r="G36" s="163">
        <v>75</v>
      </c>
      <c r="H36" s="162" t="s">
        <v>40</v>
      </c>
      <c r="I36" s="162">
        <v>75</v>
      </c>
      <c r="J36" s="162">
        <v>75</v>
      </c>
      <c r="K36" s="162">
        <v>75</v>
      </c>
      <c r="L36" s="163">
        <v>75</v>
      </c>
      <c r="M36" s="162">
        <v>80</v>
      </c>
      <c r="N36" s="163" t="s">
        <v>40</v>
      </c>
    </row>
    <row r="37" spans="1:14" ht="12" customHeight="1">
      <c r="A37" s="136"/>
      <c r="B37" s="11">
        <v>2022</v>
      </c>
      <c r="C37" s="169">
        <v>95</v>
      </c>
      <c r="D37" s="163">
        <v>100</v>
      </c>
      <c r="E37" s="162">
        <v>97.5</v>
      </c>
      <c r="F37" s="162">
        <v>97.5</v>
      </c>
      <c r="G37" s="163">
        <v>97.5</v>
      </c>
      <c r="H37" s="162">
        <v>97.5</v>
      </c>
      <c r="I37" s="162">
        <v>100</v>
      </c>
      <c r="J37" s="162">
        <v>105</v>
      </c>
      <c r="K37" s="162">
        <v>100</v>
      </c>
      <c r="L37" s="163">
        <v>100</v>
      </c>
      <c r="M37" s="162">
        <v>105</v>
      </c>
      <c r="N37" s="163">
        <v>105</v>
      </c>
    </row>
    <row r="38" spans="1:14" ht="12" customHeight="1">
      <c r="A38" s="136"/>
      <c r="B38" s="11">
        <v>2023</v>
      </c>
      <c r="C38" s="170" t="s">
        <v>4</v>
      </c>
      <c r="D38" s="162">
        <v>91</v>
      </c>
      <c r="E38" s="162">
        <v>100</v>
      </c>
      <c r="F38" s="162">
        <v>100</v>
      </c>
      <c r="G38" s="163">
        <v>100</v>
      </c>
      <c r="H38" s="162">
        <v>100</v>
      </c>
      <c r="I38" s="162">
        <v>100</v>
      </c>
      <c r="J38" s="162">
        <v>100</v>
      </c>
      <c r="K38" s="162">
        <v>100</v>
      </c>
      <c r="L38" s="162">
        <v>100</v>
      </c>
      <c r="M38" s="162">
        <v>100</v>
      </c>
      <c r="N38" s="162">
        <v>100</v>
      </c>
    </row>
    <row r="39" spans="1:14" ht="12" customHeight="1">
      <c r="A39" s="18"/>
      <c r="B39" s="11">
        <v>2024</v>
      </c>
      <c r="C39" s="169">
        <v>108</v>
      </c>
      <c r="D39" s="162">
        <v>108</v>
      </c>
      <c r="E39" s="162">
        <v>98</v>
      </c>
      <c r="F39" s="162">
        <v>93</v>
      </c>
      <c r="G39" s="163">
        <v>107</v>
      </c>
      <c r="H39" s="162">
        <v>100</v>
      </c>
      <c r="I39" s="162">
        <v>98</v>
      </c>
      <c r="J39" s="162">
        <v>98</v>
      </c>
      <c r="K39" s="162">
        <v>105</v>
      </c>
      <c r="L39" s="162">
        <v>128.83333333333334</v>
      </c>
      <c r="M39" s="162">
        <v>119.23</v>
      </c>
      <c r="N39" s="162">
        <v>120</v>
      </c>
    </row>
    <row r="40" spans="1:14" ht="12" customHeight="1">
      <c r="A40" s="130"/>
      <c r="B40" s="131">
        <v>2025</v>
      </c>
      <c r="C40" s="171">
        <v>130</v>
      </c>
      <c r="D40" s="167">
        <v>125</v>
      </c>
      <c r="E40" s="167">
        <v>117</v>
      </c>
      <c r="F40" s="167">
        <v>122</v>
      </c>
      <c r="G40" s="167">
        <v>121</v>
      </c>
      <c r="H40" s="167">
        <v>126</v>
      </c>
      <c r="I40" s="167">
        <v>126</v>
      </c>
      <c r="J40" s="167">
        <v>128</v>
      </c>
      <c r="K40" s="167">
        <v>127</v>
      </c>
      <c r="L40" s="167">
        <v>132</v>
      </c>
      <c r="M40" s="167">
        <v>125</v>
      </c>
      <c r="N40" s="167"/>
    </row>
    <row r="41" spans="1:14" ht="12" customHeight="1">
      <c r="A41" s="136" t="s">
        <v>96</v>
      </c>
      <c r="B41" s="11">
        <v>2018</v>
      </c>
      <c r="C41" s="169">
        <v>74</v>
      </c>
      <c r="D41" s="168">
        <v>74</v>
      </c>
      <c r="E41" s="169">
        <v>77</v>
      </c>
      <c r="F41" s="162">
        <v>71</v>
      </c>
      <c r="G41" s="163">
        <v>77</v>
      </c>
      <c r="H41" s="162">
        <v>70</v>
      </c>
      <c r="I41" s="162">
        <v>71</v>
      </c>
      <c r="J41" s="162">
        <v>68</v>
      </c>
      <c r="K41" s="162">
        <v>70</v>
      </c>
      <c r="L41" s="163">
        <v>71</v>
      </c>
      <c r="M41" s="162">
        <v>70</v>
      </c>
      <c r="N41" s="163">
        <v>68</v>
      </c>
    </row>
    <row r="42" spans="1:14" ht="12" customHeight="1">
      <c r="A42" s="136"/>
      <c r="B42" s="11">
        <v>2019</v>
      </c>
      <c r="C42" s="162">
        <v>71</v>
      </c>
      <c r="D42" s="163">
        <v>71</v>
      </c>
      <c r="E42" s="162">
        <v>74</v>
      </c>
      <c r="F42" s="162">
        <v>68</v>
      </c>
      <c r="G42" s="163">
        <v>69</v>
      </c>
      <c r="H42" s="162">
        <v>69</v>
      </c>
      <c r="I42" s="162">
        <v>72</v>
      </c>
      <c r="J42" s="169">
        <v>90</v>
      </c>
      <c r="K42" s="169">
        <v>90</v>
      </c>
      <c r="L42" s="168">
        <v>90</v>
      </c>
      <c r="M42" s="169">
        <v>90</v>
      </c>
      <c r="N42" s="168">
        <v>90</v>
      </c>
    </row>
    <row r="43" spans="1:14" ht="12" customHeight="1">
      <c r="A43" s="136"/>
      <c r="B43" s="11">
        <v>2020</v>
      </c>
      <c r="C43" s="169">
        <v>90</v>
      </c>
      <c r="D43" s="163" t="s">
        <v>40</v>
      </c>
      <c r="E43" s="162" t="s">
        <v>40</v>
      </c>
      <c r="F43" s="162" t="s">
        <v>40</v>
      </c>
      <c r="G43" s="163" t="s">
        <v>40</v>
      </c>
      <c r="H43" s="162" t="s">
        <v>40</v>
      </c>
      <c r="I43" s="162" t="s">
        <v>40</v>
      </c>
      <c r="J43" s="162" t="s">
        <v>40</v>
      </c>
      <c r="K43" s="162" t="s">
        <v>40</v>
      </c>
      <c r="L43" s="163" t="s">
        <v>40</v>
      </c>
      <c r="M43" s="162" t="s">
        <v>40</v>
      </c>
      <c r="N43" s="163" t="s">
        <v>40</v>
      </c>
    </row>
    <row r="44" spans="1:14" ht="12" customHeight="1">
      <c r="A44" s="136"/>
      <c r="B44" s="11">
        <v>2021</v>
      </c>
      <c r="C44" s="162" t="s">
        <v>40</v>
      </c>
      <c r="D44" s="163" t="s">
        <v>40</v>
      </c>
      <c r="E44" s="162" t="s">
        <v>40</v>
      </c>
      <c r="F44" s="162" t="s">
        <v>40</v>
      </c>
      <c r="G44" s="163" t="s">
        <v>40</v>
      </c>
      <c r="H44" s="162" t="s">
        <v>40</v>
      </c>
      <c r="I44" s="162">
        <v>95</v>
      </c>
      <c r="J44" s="162">
        <v>95</v>
      </c>
      <c r="K44" s="162" t="s">
        <v>40</v>
      </c>
      <c r="L44" s="163" t="s">
        <v>40</v>
      </c>
      <c r="M44" s="162">
        <v>95</v>
      </c>
      <c r="N44" s="163" t="s">
        <v>40</v>
      </c>
    </row>
    <row r="45" spans="1:14" ht="12" customHeight="1">
      <c r="A45" s="136"/>
      <c r="B45" s="11">
        <v>2022</v>
      </c>
      <c r="C45" s="162">
        <v>100</v>
      </c>
      <c r="D45" s="162">
        <v>95</v>
      </c>
      <c r="E45" s="162">
        <v>95</v>
      </c>
      <c r="F45" s="162">
        <v>95</v>
      </c>
      <c r="G45" s="163">
        <v>95</v>
      </c>
      <c r="H45" s="162">
        <v>95</v>
      </c>
      <c r="I45" s="162">
        <v>95</v>
      </c>
      <c r="J45" s="162">
        <v>95</v>
      </c>
      <c r="K45" s="162">
        <v>95</v>
      </c>
      <c r="L45" s="163">
        <v>95</v>
      </c>
      <c r="M45" s="162" t="s">
        <v>40</v>
      </c>
      <c r="N45" s="163">
        <v>95</v>
      </c>
    </row>
    <row r="46" spans="1:14" ht="12" customHeight="1">
      <c r="A46" s="136"/>
      <c r="B46" s="11">
        <v>2023</v>
      </c>
      <c r="C46" s="162">
        <v>100</v>
      </c>
      <c r="D46" s="162">
        <v>100</v>
      </c>
      <c r="E46" s="162">
        <v>100</v>
      </c>
      <c r="F46" s="162" t="s">
        <v>40</v>
      </c>
      <c r="G46" s="163" t="s">
        <v>40</v>
      </c>
      <c r="H46" s="162">
        <v>100</v>
      </c>
      <c r="I46" s="162">
        <v>100</v>
      </c>
      <c r="J46" s="162">
        <v>100</v>
      </c>
      <c r="K46" s="162">
        <v>100</v>
      </c>
      <c r="L46" s="162">
        <v>100</v>
      </c>
      <c r="M46" s="162">
        <v>100</v>
      </c>
      <c r="N46" s="162">
        <v>100</v>
      </c>
    </row>
    <row r="47" spans="1:14" ht="12" customHeight="1">
      <c r="A47" s="18"/>
      <c r="B47" s="11">
        <v>2024</v>
      </c>
      <c r="C47" s="162">
        <v>100</v>
      </c>
      <c r="D47" s="162">
        <v>100</v>
      </c>
      <c r="E47" s="162">
        <v>100</v>
      </c>
      <c r="F47" s="162">
        <v>100</v>
      </c>
      <c r="G47" s="163">
        <v>100</v>
      </c>
      <c r="H47" s="162">
        <v>90</v>
      </c>
      <c r="I47" s="162">
        <v>95</v>
      </c>
      <c r="J47" s="162">
        <v>95</v>
      </c>
      <c r="K47" s="162">
        <v>89</v>
      </c>
      <c r="L47" s="163" t="s">
        <v>40</v>
      </c>
      <c r="M47" s="162" t="s">
        <v>40</v>
      </c>
      <c r="N47" s="162">
        <v>81</v>
      </c>
    </row>
    <row r="48" spans="1:14" ht="12" customHeight="1">
      <c r="A48" s="130"/>
      <c r="B48" s="131">
        <v>2025</v>
      </c>
      <c r="C48" s="167" t="s">
        <v>40</v>
      </c>
      <c r="D48" s="167" t="s">
        <v>40</v>
      </c>
      <c r="E48" s="167" t="s">
        <v>40</v>
      </c>
      <c r="F48" s="167" t="s">
        <v>40</v>
      </c>
      <c r="G48" s="167" t="s">
        <v>40</v>
      </c>
      <c r="H48" s="167" t="s">
        <v>40</v>
      </c>
      <c r="I48" s="167" t="s">
        <v>40</v>
      </c>
      <c r="J48" s="167" t="s">
        <v>40</v>
      </c>
      <c r="K48" s="167" t="s">
        <v>40</v>
      </c>
      <c r="L48" s="165" t="s">
        <v>40</v>
      </c>
      <c r="M48" s="165" t="s">
        <v>40</v>
      </c>
      <c r="N48" s="167"/>
    </row>
    <row r="49" spans="1:14" ht="12" customHeight="1">
      <c r="A49" s="18" t="s">
        <v>15</v>
      </c>
      <c r="B49" s="11">
        <v>2018</v>
      </c>
      <c r="C49" s="169">
        <v>59</v>
      </c>
      <c r="D49" s="168">
        <v>59</v>
      </c>
      <c r="E49" s="169">
        <v>59</v>
      </c>
      <c r="F49" s="169">
        <v>59</v>
      </c>
      <c r="G49" s="163">
        <v>67</v>
      </c>
      <c r="H49" s="162">
        <v>67</v>
      </c>
      <c r="I49" s="162">
        <v>65.5</v>
      </c>
      <c r="J49" s="162">
        <v>65.5</v>
      </c>
      <c r="K49" s="162">
        <v>67</v>
      </c>
      <c r="L49" s="163">
        <v>67</v>
      </c>
      <c r="M49" s="162">
        <v>67</v>
      </c>
      <c r="N49" s="163">
        <v>67</v>
      </c>
    </row>
    <row r="50" spans="1:14" ht="12" customHeight="1">
      <c r="A50" s="18"/>
      <c r="B50" s="11">
        <v>2019</v>
      </c>
      <c r="C50" s="162">
        <v>67</v>
      </c>
      <c r="D50" s="163">
        <v>67</v>
      </c>
      <c r="E50" s="162">
        <v>71</v>
      </c>
      <c r="F50" s="162">
        <v>71</v>
      </c>
      <c r="G50" s="163">
        <v>72.5</v>
      </c>
      <c r="H50" s="162">
        <v>72.5</v>
      </c>
      <c r="I50" s="162">
        <v>72.5</v>
      </c>
      <c r="J50" s="169">
        <v>72.5</v>
      </c>
      <c r="K50" s="169">
        <v>70</v>
      </c>
      <c r="L50" s="168">
        <v>70</v>
      </c>
      <c r="M50" s="169">
        <v>70</v>
      </c>
      <c r="N50" s="168">
        <v>70</v>
      </c>
    </row>
    <row r="51" spans="1:14" ht="12" customHeight="1">
      <c r="A51" s="18"/>
      <c r="B51" s="11">
        <v>2020</v>
      </c>
      <c r="C51" s="169">
        <v>70</v>
      </c>
      <c r="D51" s="163" t="s">
        <v>40</v>
      </c>
      <c r="E51" s="162" t="s">
        <v>40</v>
      </c>
      <c r="F51" s="162" t="s">
        <v>40</v>
      </c>
      <c r="G51" s="163">
        <v>70</v>
      </c>
      <c r="H51" s="162">
        <v>70</v>
      </c>
      <c r="I51" s="162">
        <v>70</v>
      </c>
      <c r="J51" s="162">
        <v>70</v>
      </c>
      <c r="K51" s="162" t="s">
        <v>40</v>
      </c>
      <c r="L51" s="168">
        <v>72.5</v>
      </c>
      <c r="M51" s="169">
        <v>72.5</v>
      </c>
      <c r="N51" s="168">
        <v>72.5</v>
      </c>
    </row>
    <row r="52" spans="1:14" ht="12" customHeight="1">
      <c r="A52" s="18"/>
      <c r="B52" s="11">
        <v>2021</v>
      </c>
      <c r="C52" s="169">
        <v>72.5</v>
      </c>
      <c r="D52" s="168">
        <v>72.5</v>
      </c>
      <c r="E52" s="169">
        <v>72.5</v>
      </c>
      <c r="F52" s="169">
        <v>72.5</v>
      </c>
      <c r="G52" s="168">
        <v>72.5</v>
      </c>
      <c r="H52" s="169">
        <v>72.5</v>
      </c>
      <c r="I52" s="169">
        <v>72.5</v>
      </c>
      <c r="J52" s="162">
        <v>80</v>
      </c>
      <c r="K52" s="169">
        <v>82.5</v>
      </c>
      <c r="L52" s="168">
        <v>72.5</v>
      </c>
      <c r="M52" s="169">
        <v>72.5</v>
      </c>
      <c r="N52" s="168">
        <v>87.5</v>
      </c>
    </row>
    <row r="53" spans="1:14" ht="12" customHeight="1">
      <c r="A53" s="18"/>
      <c r="B53" s="11">
        <v>2022</v>
      </c>
      <c r="C53" s="169">
        <v>102.5</v>
      </c>
      <c r="D53" s="168">
        <v>102.5</v>
      </c>
      <c r="E53" s="169">
        <v>102.5</v>
      </c>
      <c r="F53" s="169">
        <v>103</v>
      </c>
      <c r="G53" s="168">
        <v>100</v>
      </c>
      <c r="H53" s="169">
        <v>102.5</v>
      </c>
      <c r="I53" s="169">
        <v>102.5</v>
      </c>
      <c r="J53" s="169">
        <v>102.5</v>
      </c>
      <c r="K53" s="169">
        <v>102.5</v>
      </c>
      <c r="L53" s="168">
        <v>103</v>
      </c>
      <c r="M53" s="169">
        <v>103</v>
      </c>
      <c r="N53" s="168">
        <v>103</v>
      </c>
    </row>
    <row r="54" spans="1:14" ht="12" customHeight="1">
      <c r="A54" s="18"/>
      <c r="B54" s="11">
        <v>2023</v>
      </c>
      <c r="C54" s="169">
        <v>103</v>
      </c>
      <c r="D54" s="169">
        <v>103</v>
      </c>
      <c r="E54" s="169">
        <v>103</v>
      </c>
      <c r="F54" s="169">
        <v>103</v>
      </c>
      <c r="G54" s="168">
        <v>103</v>
      </c>
      <c r="H54" s="169">
        <v>105</v>
      </c>
      <c r="I54" s="169">
        <v>103</v>
      </c>
      <c r="J54" s="169">
        <v>103</v>
      </c>
      <c r="K54" s="169">
        <v>103</v>
      </c>
      <c r="L54" s="169">
        <v>103</v>
      </c>
      <c r="M54" s="169">
        <v>103</v>
      </c>
      <c r="N54" s="169">
        <v>103</v>
      </c>
    </row>
    <row r="55" spans="1:14" ht="12" customHeight="1">
      <c r="A55" s="18"/>
      <c r="B55" s="11">
        <v>2024</v>
      </c>
      <c r="C55" s="169">
        <v>103</v>
      </c>
      <c r="D55" s="169">
        <v>103</v>
      </c>
      <c r="E55" s="169">
        <v>110</v>
      </c>
      <c r="F55" s="162">
        <v>108</v>
      </c>
      <c r="G55" s="163">
        <v>108</v>
      </c>
      <c r="H55" s="162">
        <v>115</v>
      </c>
      <c r="I55" s="162">
        <v>120</v>
      </c>
      <c r="J55" s="162">
        <v>108</v>
      </c>
      <c r="K55" s="162">
        <v>100</v>
      </c>
      <c r="L55" s="162">
        <v>118.46618357487922</v>
      </c>
      <c r="M55" s="162">
        <v>100.28</v>
      </c>
      <c r="N55" s="162">
        <v>111.25</v>
      </c>
    </row>
    <row r="56" spans="1:14" ht="12" customHeight="1">
      <c r="A56" s="130"/>
      <c r="B56" s="131">
        <v>2025</v>
      </c>
      <c r="C56" s="171">
        <v>116</v>
      </c>
      <c r="D56" s="171">
        <v>112</v>
      </c>
      <c r="E56" s="171">
        <v>116</v>
      </c>
      <c r="F56" s="167">
        <v>210</v>
      </c>
      <c r="G56" s="167">
        <v>192</v>
      </c>
      <c r="H56" s="167">
        <v>118</v>
      </c>
      <c r="I56" s="167">
        <v>164</v>
      </c>
      <c r="J56" s="167">
        <v>120</v>
      </c>
      <c r="K56" s="167">
        <v>101</v>
      </c>
      <c r="L56" s="167">
        <v>130</v>
      </c>
      <c r="M56" s="167">
        <v>122</v>
      </c>
      <c r="N56" s="167"/>
    </row>
    <row r="57" spans="1:14" ht="12" customHeight="1">
      <c r="A57" s="160"/>
      <c r="B57" s="161"/>
      <c r="C57" s="40"/>
      <c r="D57" s="40"/>
      <c r="E57" s="143"/>
      <c r="F57" s="40"/>
      <c r="G57" s="40"/>
      <c r="H57" s="40"/>
      <c r="I57" s="143"/>
      <c r="J57" s="40"/>
      <c r="K57" s="40"/>
      <c r="L57" s="40"/>
      <c r="M57" s="178"/>
      <c r="N57" s="226" t="s">
        <v>24</v>
      </c>
    </row>
    <row r="58" spans="1:14" ht="12" customHeight="1">
      <c r="A58" s="777" t="s">
        <v>128</v>
      </c>
      <c r="B58" s="777"/>
      <c r="C58" s="777"/>
      <c r="D58" s="777"/>
      <c r="E58" s="777"/>
      <c r="F58" s="777"/>
      <c r="G58" s="40"/>
      <c r="H58" s="40"/>
      <c r="I58" s="41"/>
      <c r="J58" s="23"/>
      <c r="K58" s="23"/>
      <c r="L58" s="23"/>
      <c r="M58" s="23"/>
      <c r="N58" s="163"/>
    </row>
    <row r="59" spans="1:14" ht="18" customHeight="1">
      <c r="A59" s="217" t="s">
        <v>79</v>
      </c>
      <c r="B59" s="217" t="s">
        <v>121</v>
      </c>
      <c r="C59" s="217" t="s">
        <v>81</v>
      </c>
      <c r="D59" s="217" t="s">
        <v>82</v>
      </c>
      <c r="E59" s="217" t="s">
        <v>83</v>
      </c>
      <c r="F59" s="217" t="s">
        <v>84</v>
      </c>
      <c r="G59" s="217" t="s">
        <v>85</v>
      </c>
      <c r="H59" s="217" t="s">
        <v>86</v>
      </c>
      <c r="I59" s="217" t="s">
        <v>87</v>
      </c>
      <c r="J59" s="217" t="s">
        <v>88</v>
      </c>
      <c r="K59" s="217" t="s">
        <v>89</v>
      </c>
      <c r="L59" s="217" t="s">
        <v>90</v>
      </c>
      <c r="M59" s="217" t="s">
        <v>91</v>
      </c>
      <c r="N59" s="217" t="s">
        <v>92</v>
      </c>
    </row>
    <row r="60" spans="1:14" ht="3" customHeight="1">
      <c r="A60" s="18"/>
      <c r="B60" s="11"/>
      <c r="C60" s="169"/>
      <c r="D60" s="169"/>
      <c r="E60" s="169"/>
      <c r="F60" s="162"/>
      <c r="G60" s="163"/>
      <c r="H60" s="162"/>
      <c r="I60" s="162"/>
      <c r="J60" s="162"/>
      <c r="K60" s="162"/>
      <c r="L60" s="162"/>
      <c r="M60" s="162"/>
      <c r="N60" s="162"/>
    </row>
    <row r="61" spans="1:14" ht="12" customHeight="1">
      <c r="A61" s="18" t="s">
        <v>19</v>
      </c>
      <c r="B61" s="11">
        <v>2018</v>
      </c>
      <c r="C61" s="169">
        <v>75</v>
      </c>
      <c r="D61" s="168">
        <v>75</v>
      </c>
      <c r="E61" s="169">
        <v>75</v>
      </c>
      <c r="F61" s="162">
        <v>72.5</v>
      </c>
      <c r="G61" s="163">
        <v>72.5</v>
      </c>
      <c r="H61" s="162">
        <v>75</v>
      </c>
      <c r="I61" s="162">
        <v>75</v>
      </c>
      <c r="J61" s="162">
        <v>76</v>
      </c>
      <c r="K61" s="162">
        <v>76</v>
      </c>
      <c r="L61" s="163">
        <v>78</v>
      </c>
      <c r="M61" s="162">
        <v>78</v>
      </c>
      <c r="N61" s="163">
        <v>80</v>
      </c>
    </row>
    <row r="62" spans="1:14" ht="12" customHeight="1">
      <c r="A62" s="18"/>
      <c r="B62" s="11">
        <v>2019</v>
      </c>
      <c r="C62" s="162">
        <v>80</v>
      </c>
      <c r="D62" s="163">
        <v>80</v>
      </c>
      <c r="E62" s="162">
        <v>81</v>
      </c>
      <c r="F62" s="162">
        <v>81</v>
      </c>
      <c r="G62" s="163">
        <v>83</v>
      </c>
      <c r="H62" s="162">
        <v>83</v>
      </c>
      <c r="I62" s="162">
        <v>82.5</v>
      </c>
      <c r="J62" s="169">
        <v>82.5</v>
      </c>
      <c r="K62" s="169">
        <v>80</v>
      </c>
      <c r="L62" s="168">
        <v>80</v>
      </c>
      <c r="M62" s="169">
        <v>80</v>
      </c>
      <c r="N62" s="168">
        <v>80</v>
      </c>
    </row>
    <row r="63" spans="1:14" ht="12" customHeight="1">
      <c r="A63" s="18"/>
      <c r="B63" s="11">
        <v>2020</v>
      </c>
      <c r="C63" s="162">
        <v>85</v>
      </c>
      <c r="D63" s="163">
        <v>85</v>
      </c>
      <c r="E63" s="162" t="s">
        <v>40</v>
      </c>
      <c r="F63" s="162">
        <v>80</v>
      </c>
      <c r="G63" s="163">
        <v>85</v>
      </c>
      <c r="H63" s="162">
        <v>85</v>
      </c>
      <c r="I63" s="162">
        <v>85</v>
      </c>
      <c r="J63" s="162">
        <v>85</v>
      </c>
      <c r="K63" s="169">
        <v>80</v>
      </c>
      <c r="L63" s="163">
        <v>85</v>
      </c>
      <c r="M63" s="162">
        <v>85</v>
      </c>
      <c r="N63" s="163">
        <v>85</v>
      </c>
    </row>
    <row r="64" spans="1:14" ht="12" customHeight="1">
      <c r="A64" s="18"/>
      <c r="B64" s="11">
        <v>2021</v>
      </c>
      <c r="C64" s="162">
        <v>80</v>
      </c>
      <c r="D64" s="163">
        <v>85</v>
      </c>
      <c r="E64" s="162">
        <v>85</v>
      </c>
      <c r="F64" s="162">
        <v>85</v>
      </c>
      <c r="G64" s="163">
        <v>85</v>
      </c>
      <c r="H64" s="162">
        <v>85</v>
      </c>
      <c r="I64" s="162">
        <v>85</v>
      </c>
      <c r="J64" s="162">
        <v>85</v>
      </c>
      <c r="K64" s="169">
        <v>90</v>
      </c>
      <c r="L64" s="168">
        <v>90</v>
      </c>
      <c r="M64" s="162">
        <v>95</v>
      </c>
      <c r="N64" s="163">
        <v>100</v>
      </c>
    </row>
    <row r="65" spans="1:14" ht="12" customHeight="1">
      <c r="A65" s="18"/>
      <c r="B65" s="11">
        <v>2022</v>
      </c>
      <c r="C65" s="162">
        <v>100</v>
      </c>
      <c r="D65" s="163">
        <v>95</v>
      </c>
      <c r="E65" s="162">
        <v>95</v>
      </c>
      <c r="F65" s="162">
        <v>100</v>
      </c>
      <c r="G65" s="163">
        <v>100</v>
      </c>
      <c r="H65" s="162">
        <v>100</v>
      </c>
      <c r="I65" s="162">
        <v>110</v>
      </c>
      <c r="J65" s="162">
        <v>110</v>
      </c>
      <c r="K65" s="169">
        <v>105</v>
      </c>
      <c r="L65" s="168">
        <v>92.5</v>
      </c>
      <c r="M65" s="162">
        <v>100</v>
      </c>
      <c r="N65" s="168">
        <v>105</v>
      </c>
    </row>
    <row r="66" spans="1:14" ht="12" customHeight="1">
      <c r="A66" s="18"/>
      <c r="B66" s="21">
        <v>2023</v>
      </c>
      <c r="C66" s="162">
        <v>115</v>
      </c>
      <c r="D66" s="162">
        <v>115</v>
      </c>
      <c r="E66" s="162">
        <v>110</v>
      </c>
      <c r="F66" s="162">
        <v>115</v>
      </c>
      <c r="G66" s="163">
        <v>115</v>
      </c>
      <c r="H66" s="162">
        <v>115</v>
      </c>
      <c r="I66" s="162">
        <v>115</v>
      </c>
      <c r="J66" s="162">
        <v>115</v>
      </c>
      <c r="K66" s="169">
        <v>115</v>
      </c>
      <c r="L66" s="169">
        <v>115</v>
      </c>
      <c r="M66" s="162">
        <v>120</v>
      </c>
      <c r="N66" s="169">
        <v>123</v>
      </c>
    </row>
    <row r="67" spans="1:14" ht="12" customHeight="1">
      <c r="A67" s="18"/>
      <c r="B67" s="11">
        <v>2024</v>
      </c>
      <c r="C67" s="162">
        <v>123</v>
      </c>
      <c r="D67" s="162">
        <v>110</v>
      </c>
      <c r="E67" s="162">
        <v>125</v>
      </c>
      <c r="F67" s="162">
        <v>120</v>
      </c>
      <c r="G67" s="163">
        <v>135</v>
      </c>
      <c r="H67" s="162">
        <v>135</v>
      </c>
      <c r="I67" s="162">
        <v>125</v>
      </c>
      <c r="J67" s="162">
        <v>135</v>
      </c>
      <c r="K67" s="162">
        <v>117.5</v>
      </c>
      <c r="L67" s="162">
        <v>125.33730756322035</v>
      </c>
      <c r="M67" s="162">
        <v>115.58</v>
      </c>
      <c r="N67" s="162">
        <v>126</v>
      </c>
    </row>
    <row r="68" spans="1:14" ht="12" customHeight="1">
      <c r="A68" s="130"/>
      <c r="B68" s="131">
        <v>2025</v>
      </c>
      <c r="C68" s="167">
        <v>123</v>
      </c>
      <c r="D68" s="167">
        <v>123</v>
      </c>
      <c r="E68" s="167">
        <v>127</v>
      </c>
      <c r="F68" s="167">
        <v>123</v>
      </c>
      <c r="G68" s="167">
        <v>121</v>
      </c>
      <c r="H68" s="167">
        <v>121</v>
      </c>
      <c r="I68" s="167">
        <v>121</v>
      </c>
      <c r="J68" s="167">
        <v>127</v>
      </c>
      <c r="K68" s="167">
        <v>123</v>
      </c>
      <c r="L68" s="167">
        <v>128</v>
      </c>
      <c r="M68" s="167">
        <v>129</v>
      </c>
      <c r="N68" s="167"/>
    </row>
    <row r="69" spans="1:14" ht="12" customHeight="1">
      <c r="A69" s="18" t="s">
        <v>44</v>
      </c>
      <c r="B69" s="11">
        <v>2018</v>
      </c>
      <c r="C69" s="169">
        <v>70</v>
      </c>
      <c r="D69" s="168">
        <v>70</v>
      </c>
      <c r="E69" s="169">
        <v>70</v>
      </c>
      <c r="F69" s="169">
        <v>70</v>
      </c>
      <c r="G69" s="169">
        <v>70</v>
      </c>
      <c r="H69" s="169">
        <v>70</v>
      </c>
      <c r="I69" s="162">
        <v>74.5</v>
      </c>
      <c r="J69" s="162">
        <v>74.5</v>
      </c>
      <c r="K69" s="162">
        <v>71.900000000000006</v>
      </c>
      <c r="L69" s="163">
        <v>69</v>
      </c>
      <c r="M69" s="162">
        <v>69</v>
      </c>
      <c r="N69" s="163">
        <v>69</v>
      </c>
    </row>
    <row r="70" spans="1:14" ht="12" customHeight="1">
      <c r="A70" s="18"/>
      <c r="B70" s="11">
        <v>2019</v>
      </c>
      <c r="C70" s="162">
        <v>74</v>
      </c>
      <c r="D70" s="163">
        <v>74.5</v>
      </c>
      <c r="E70" s="162">
        <v>68</v>
      </c>
      <c r="F70" s="162">
        <v>70</v>
      </c>
      <c r="G70" s="162">
        <v>74</v>
      </c>
      <c r="H70" s="162">
        <v>74</v>
      </c>
      <c r="I70" s="162">
        <v>75</v>
      </c>
      <c r="J70" s="169">
        <v>76</v>
      </c>
      <c r="K70" s="169">
        <v>80</v>
      </c>
      <c r="L70" s="168">
        <v>80</v>
      </c>
      <c r="M70" s="169">
        <v>80</v>
      </c>
      <c r="N70" s="168">
        <v>80</v>
      </c>
    </row>
    <row r="71" spans="1:14" ht="12" customHeight="1">
      <c r="A71" s="18"/>
      <c r="B71" s="11">
        <v>2020</v>
      </c>
      <c r="C71" s="162">
        <v>80</v>
      </c>
      <c r="D71" s="163" t="s">
        <v>40</v>
      </c>
      <c r="E71" s="162" t="s">
        <v>40</v>
      </c>
      <c r="F71" s="162" t="s">
        <v>40</v>
      </c>
      <c r="G71" s="162" t="s">
        <v>40</v>
      </c>
      <c r="H71" s="162" t="s">
        <v>40</v>
      </c>
      <c r="I71" s="162" t="s">
        <v>40</v>
      </c>
      <c r="J71" s="162" t="s">
        <v>40</v>
      </c>
      <c r="K71" s="162" t="s">
        <v>40</v>
      </c>
      <c r="L71" s="163" t="s">
        <v>40</v>
      </c>
      <c r="M71" s="162" t="s">
        <v>40</v>
      </c>
      <c r="N71" s="163" t="s">
        <v>40</v>
      </c>
    </row>
    <row r="72" spans="1:14" ht="12" customHeight="1">
      <c r="A72" s="18"/>
      <c r="B72" s="11">
        <v>2021</v>
      </c>
      <c r="C72" s="162">
        <v>90</v>
      </c>
      <c r="D72" s="163">
        <v>90</v>
      </c>
      <c r="E72" s="162">
        <v>72.5</v>
      </c>
      <c r="F72" s="162">
        <v>75</v>
      </c>
      <c r="G72" s="162">
        <v>77.5</v>
      </c>
      <c r="H72" s="162">
        <v>77.5</v>
      </c>
      <c r="I72" s="162">
        <v>77.5</v>
      </c>
      <c r="J72" s="162">
        <v>84</v>
      </c>
      <c r="K72" s="169">
        <v>82.5</v>
      </c>
      <c r="L72" s="163">
        <v>92.5</v>
      </c>
      <c r="M72" s="162">
        <v>87.5</v>
      </c>
      <c r="N72" s="163">
        <v>82.5</v>
      </c>
    </row>
    <row r="73" spans="1:14" ht="12" customHeight="1">
      <c r="A73" s="18"/>
      <c r="B73" s="11">
        <v>2022</v>
      </c>
      <c r="C73" s="162">
        <v>80</v>
      </c>
      <c r="D73" s="163">
        <v>79</v>
      </c>
      <c r="E73" s="162">
        <v>82</v>
      </c>
      <c r="F73" s="162">
        <v>80</v>
      </c>
      <c r="G73" s="162">
        <v>85</v>
      </c>
      <c r="H73" s="162">
        <v>85</v>
      </c>
      <c r="I73" s="162">
        <v>97.5</v>
      </c>
      <c r="J73" s="162">
        <v>97.5</v>
      </c>
      <c r="K73" s="169">
        <v>95</v>
      </c>
      <c r="L73" s="163">
        <v>90</v>
      </c>
      <c r="M73" s="162">
        <v>90</v>
      </c>
      <c r="N73" s="162">
        <v>90</v>
      </c>
    </row>
    <row r="74" spans="1:14" ht="12" customHeight="1">
      <c r="A74" s="18"/>
      <c r="B74" s="21">
        <v>2023</v>
      </c>
      <c r="C74" s="162" t="s">
        <v>40</v>
      </c>
      <c r="D74" s="163" t="s">
        <v>40</v>
      </c>
      <c r="E74" s="163" t="s">
        <v>40</v>
      </c>
      <c r="F74" s="163" t="s">
        <v>40</v>
      </c>
      <c r="G74" s="163" t="s">
        <v>40</v>
      </c>
      <c r="H74" s="162" t="s">
        <v>40</v>
      </c>
      <c r="I74" s="162">
        <v>123</v>
      </c>
      <c r="J74" s="162">
        <v>120</v>
      </c>
      <c r="K74" s="169">
        <v>120</v>
      </c>
      <c r="L74" s="162">
        <v>117</v>
      </c>
      <c r="M74" s="162">
        <v>118</v>
      </c>
      <c r="N74" s="162">
        <v>118</v>
      </c>
    </row>
    <row r="75" spans="1:14" ht="12" customHeight="1">
      <c r="A75" s="20"/>
      <c r="B75" s="21">
        <v>2024</v>
      </c>
      <c r="C75" s="162">
        <v>120</v>
      </c>
      <c r="D75" s="163">
        <v>120</v>
      </c>
      <c r="E75" s="162">
        <v>120</v>
      </c>
      <c r="F75" s="162">
        <v>110</v>
      </c>
      <c r="G75" s="162">
        <v>160</v>
      </c>
      <c r="H75" s="162">
        <v>120</v>
      </c>
      <c r="I75" s="162">
        <v>130</v>
      </c>
      <c r="J75" s="162">
        <v>131</v>
      </c>
      <c r="K75" s="162">
        <v>113.5</v>
      </c>
      <c r="L75" s="162">
        <v>113.2</v>
      </c>
      <c r="M75" s="162">
        <v>113.7</v>
      </c>
      <c r="N75" s="162">
        <v>113.7</v>
      </c>
    </row>
    <row r="76" spans="1:14" ht="12" customHeight="1">
      <c r="A76" s="24"/>
      <c r="B76" s="25">
        <v>2025</v>
      </c>
      <c r="C76" s="167">
        <v>123.5</v>
      </c>
      <c r="D76" s="165">
        <v>123</v>
      </c>
      <c r="E76" s="167">
        <v>129</v>
      </c>
      <c r="F76" s="167">
        <v>128</v>
      </c>
      <c r="G76" s="167">
        <v>128</v>
      </c>
      <c r="H76" s="167">
        <v>128</v>
      </c>
      <c r="I76" s="167">
        <v>114.3</v>
      </c>
      <c r="J76" s="167">
        <v>126</v>
      </c>
      <c r="K76" s="167">
        <v>125</v>
      </c>
      <c r="L76" s="167">
        <v>125</v>
      </c>
      <c r="M76" s="167">
        <v>127</v>
      </c>
      <c r="N76" s="167"/>
    </row>
    <row r="77" spans="1:14" ht="12" customHeight="1">
      <c r="A77" s="20" t="s">
        <v>25</v>
      </c>
      <c r="B77" s="21">
        <v>2018</v>
      </c>
      <c r="C77" s="169">
        <v>95</v>
      </c>
      <c r="D77" s="169">
        <v>95</v>
      </c>
      <c r="E77" s="169">
        <v>96</v>
      </c>
      <c r="F77" s="169">
        <v>96</v>
      </c>
      <c r="G77" s="162">
        <v>98</v>
      </c>
      <c r="H77" s="162">
        <v>97.5</v>
      </c>
      <c r="I77" s="162">
        <v>97.5</v>
      </c>
      <c r="J77" s="162">
        <v>97.5</v>
      </c>
      <c r="K77" s="162">
        <v>96</v>
      </c>
      <c r="L77" s="163">
        <v>96</v>
      </c>
      <c r="M77" s="162">
        <v>96</v>
      </c>
      <c r="N77" s="163">
        <v>100</v>
      </c>
    </row>
    <row r="78" spans="1:14" ht="12" customHeight="1">
      <c r="A78" s="20"/>
      <c r="B78" s="21">
        <v>2019</v>
      </c>
      <c r="C78" s="162">
        <v>100</v>
      </c>
      <c r="D78" s="162">
        <v>107.5</v>
      </c>
      <c r="E78" s="162">
        <v>109</v>
      </c>
      <c r="F78" s="162">
        <v>108</v>
      </c>
      <c r="G78" s="162">
        <v>108</v>
      </c>
      <c r="H78" s="162">
        <v>106</v>
      </c>
      <c r="I78" s="162">
        <v>106</v>
      </c>
      <c r="J78" s="169">
        <v>107</v>
      </c>
      <c r="K78" s="169">
        <v>110</v>
      </c>
      <c r="L78" s="163">
        <v>110</v>
      </c>
      <c r="M78" s="162">
        <v>115</v>
      </c>
      <c r="N78" s="163">
        <v>115</v>
      </c>
    </row>
    <row r="79" spans="1:14" ht="12" customHeight="1">
      <c r="A79" s="20"/>
      <c r="B79" s="21">
        <v>2020</v>
      </c>
      <c r="C79" s="162">
        <v>115</v>
      </c>
      <c r="D79" s="162">
        <v>115</v>
      </c>
      <c r="E79" s="162">
        <v>115</v>
      </c>
      <c r="F79" s="162">
        <v>115</v>
      </c>
      <c r="G79" s="162">
        <v>122.5</v>
      </c>
      <c r="H79" s="162">
        <v>122.5</v>
      </c>
      <c r="I79" s="162">
        <v>122.5</v>
      </c>
      <c r="J79" s="162">
        <v>122.5</v>
      </c>
      <c r="K79" s="162">
        <v>122.5</v>
      </c>
      <c r="L79" s="163">
        <v>122.5</v>
      </c>
      <c r="M79" s="162">
        <v>122.5</v>
      </c>
      <c r="N79" s="163">
        <v>125</v>
      </c>
    </row>
    <row r="80" spans="1:14" ht="12" customHeight="1">
      <c r="A80" s="20"/>
      <c r="B80" s="21">
        <v>2021</v>
      </c>
      <c r="C80" s="162">
        <v>130</v>
      </c>
      <c r="D80" s="162">
        <v>125</v>
      </c>
      <c r="E80" s="162">
        <v>130</v>
      </c>
      <c r="F80" s="162">
        <v>130</v>
      </c>
      <c r="G80" s="162">
        <v>130</v>
      </c>
      <c r="H80" s="162">
        <v>130</v>
      </c>
      <c r="I80" s="162">
        <v>130</v>
      </c>
      <c r="J80" s="162">
        <v>130</v>
      </c>
      <c r="K80" s="162">
        <v>130</v>
      </c>
      <c r="L80" s="163">
        <v>130</v>
      </c>
      <c r="M80" s="162">
        <v>130</v>
      </c>
      <c r="N80" s="126">
        <v>130</v>
      </c>
    </row>
    <row r="81" spans="1:14" ht="12" customHeight="1">
      <c r="A81" s="20"/>
      <c r="B81" s="21">
        <v>2022</v>
      </c>
      <c r="C81" s="162">
        <v>130</v>
      </c>
      <c r="D81" s="162">
        <v>130</v>
      </c>
      <c r="E81" s="162">
        <v>130</v>
      </c>
      <c r="F81" s="162">
        <v>130</v>
      </c>
      <c r="G81" s="162">
        <v>130</v>
      </c>
      <c r="H81" s="162">
        <v>130</v>
      </c>
      <c r="I81" s="162">
        <v>130</v>
      </c>
      <c r="J81" s="162">
        <v>130</v>
      </c>
      <c r="K81" s="162">
        <v>130</v>
      </c>
      <c r="L81" s="163">
        <v>140</v>
      </c>
      <c r="M81" s="162">
        <v>130</v>
      </c>
      <c r="N81" s="126">
        <v>120</v>
      </c>
    </row>
    <row r="82" spans="1:14" ht="12" customHeight="1">
      <c r="A82" s="42"/>
      <c r="B82" s="21">
        <v>2023</v>
      </c>
      <c r="C82" s="162">
        <v>132</v>
      </c>
      <c r="D82" s="162">
        <v>133</v>
      </c>
      <c r="E82" s="162">
        <v>150</v>
      </c>
      <c r="F82" s="162">
        <v>128</v>
      </c>
      <c r="G82" s="162">
        <v>145</v>
      </c>
      <c r="H82" s="162">
        <v>133</v>
      </c>
      <c r="I82" s="162">
        <v>140</v>
      </c>
      <c r="J82" s="162">
        <v>140</v>
      </c>
      <c r="K82" s="162">
        <v>143</v>
      </c>
      <c r="L82" s="162">
        <v>158</v>
      </c>
      <c r="M82" s="162">
        <v>158</v>
      </c>
      <c r="N82" s="121">
        <v>150</v>
      </c>
    </row>
    <row r="83" spans="1:14" ht="12" customHeight="1">
      <c r="A83" s="20"/>
      <c r="B83" s="21">
        <v>2024</v>
      </c>
      <c r="C83" s="162">
        <v>160</v>
      </c>
      <c r="D83" s="162">
        <v>150</v>
      </c>
      <c r="E83" s="162">
        <v>150</v>
      </c>
      <c r="F83" s="162">
        <v>164</v>
      </c>
      <c r="G83" s="163">
        <v>165</v>
      </c>
      <c r="H83" s="162">
        <v>165</v>
      </c>
      <c r="I83" s="162">
        <v>165</v>
      </c>
      <c r="J83" s="162">
        <v>165</v>
      </c>
      <c r="K83" s="162">
        <v>159</v>
      </c>
      <c r="L83" s="5" t="s">
        <v>4</v>
      </c>
      <c r="M83" s="162">
        <v>150</v>
      </c>
      <c r="N83" s="121">
        <v>150</v>
      </c>
    </row>
    <row r="84" spans="1:14" ht="12" customHeight="1">
      <c r="A84" s="24"/>
      <c r="B84" s="25">
        <v>2025</v>
      </c>
      <c r="C84" s="167">
        <v>163</v>
      </c>
      <c r="D84" s="166" t="s">
        <v>4</v>
      </c>
      <c r="E84" s="167">
        <v>170</v>
      </c>
      <c r="F84" s="167">
        <v>170</v>
      </c>
      <c r="G84" s="167">
        <v>170</v>
      </c>
      <c r="H84" s="167">
        <v>170</v>
      </c>
      <c r="I84" s="167">
        <v>170</v>
      </c>
      <c r="J84" s="167">
        <v>158</v>
      </c>
      <c r="K84" s="167">
        <v>175</v>
      </c>
      <c r="L84" s="167">
        <v>167</v>
      </c>
      <c r="M84" s="167">
        <v>183</v>
      </c>
      <c r="N84" s="135"/>
    </row>
    <row r="85" spans="1:14" ht="12" customHeight="1">
      <c r="A85" s="20" t="s">
        <v>98</v>
      </c>
      <c r="B85" s="21">
        <v>2018</v>
      </c>
      <c r="C85" s="162">
        <v>77.916666666666671</v>
      </c>
      <c r="D85" s="162">
        <v>76.875</v>
      </c>
      <c r="E85" s="162">
        <v>75</v>
      </c>
      <c r="F85" s="162">
        <v>75</v>
      </c>
      <c r="G85" s="163">
        <v>73.400000000000006</v>
      </c>
      <c r="H85" s="162">
        <v>74.599999999999994</v>
      </c>
      <c r="I85" s="162">
        <v>73.8</v>
      </c>
      <c r="J85" s="162">
        <v>75.400000000000006</v>
      </c>
      <c r="K85" s="162">
        <v>75.5</v>
      </c>
      <c r="L85" s="163">
        <v>76.5</v>
      </c>
      <c r="M85" s="162">
        <v>78.3</v>
      </c>
      <c r="N85" s="163">
        <v>78.3</v>
      </c>
    </row>
    <row r="86" spans="1:14" ht="12" customHeight="1">
      <c r="A86" s="20"/>
      <c r="B86" s="21">
        <v>2019</v>
      </c>
      <c r="C86" s="162">
        <v>77</v>
      </c>
      <c r="D86" s="162">
        <v>77</v>
      </c>
      <c r="E86" s="162">
        <v>76.7</v>
      </c>
      <c r="F86" s="162">
        <v>77</v>
      </c>
      <c r="G86" s="163">
        <v>76.7</v>
      </c>
      <c r="H86" s="162">
        <v>75.5</v>
      </c>
      <c r="I86" s="162">
        <v>75</v>
      </c>
      <c r="J86" s="169">
        <v>72.900000000000006</v>
      </c>
      <c r="K86" s="169">
        <v>80</v>
      </c>
      <c r="L86" s="163">
        <v>95</v>
      </c>
      <c r="M86" s="162">
        <v>95</v>
      </c>
      <c r="N86" s="163">
        <v>95</v>
      </c>
    </row>
    <row r="87" spans="1:14" ht="12" customHeight="1">
      <c r="A87" s="20"/>
      <c r="B87" s="21">
        <v>2020</v>
      </c>
      <c r="C87" s="162">
        <v>95</v>
      </c>
      <c r="D87" s="162" t="s">
        <v>40</v>
      </c>
      <c r="E87" s="162" t="s">
        <v>40</v>
      </c>
      <c r="F87" s="162" t="s">
        <v>40</v>
      </c>
      <c r="G87" s="163" t="s">
        <v>40</v>
      </c>
      <c r="H87" s="162" t="s">
        <v>40</v>
      </c>
      <c r="I87" s="162">
        <v>110</v>
      </c>
      <c r="J87" s="162">
        <v>110</v>
      </c>
      <c r="K87" s="162">
        <v>110</v>
      </c>
      <c r="L87" s="163">
        <v>100</v>
      </c>
      <c r="M87" s="162">
        <v>100</v>
      </c>
      <c r="N87" s="163">
        <v>100</v>
      </c>
    </row>
    <row r="88" spans="1:14" ht="12" customHeight="1">
      <c r="A88" s="20"/>
      <c r="B88" s="21">
        <v>2021</v>
      </c>
      <c r="C88" s="162">
        <v>95</v>
      </c>
      <c r="D88" s="162">
        <v>95</v>
      </c>
      <c r="E88" s="162">
        <v>95</v>
      </c>
      <c r="F88" s="162">
        <v>92.5</v>
      </c>
      <c r="G88" s="163">
        <v>92.5</v>
      </c>
      <c r="H88" s="162">
        <v>95</v>
      </c>
      <c r="I88" s="162">
        <v>100</v>
      </c>
      <c r="J88" s="162">
        <v>100</v>
      </c>
      <c r="K88" s="162">
        <v>100</v>
      </c>
      <c r="L88" s="163">
        <v>100</v>
      </c>
      <c r="M88" s="162">
        <v>100</v>
      </c>
      <c r="N88" s="163">
        <v>95</v>
      </c>
    </row>
    <row r="89" spans="1:14" ht="12" customHeight="1">
      <c r="A89" s="20"/>
      <c r="B89" s="21">
        <v>2022</v>
      </c>
      <c r="C89" s="162">
        <v>110</v>
      </c>
      <c r="D89" s="162">
        <v>110</v>
      </c>
      <c r="E89" s="162">
        <v>110</v>
      </c>
      <c r="F89" s="162">
        <v>110</v>
      </c>
      <c r="G89" s="163">
        <v>110</v>
      </c>
      <c r="H89" s="162">
        <v>115</v>
      </c>
      <c r="I89" s="162">
        <v>110</v>
      </c>
      <c r="J89" s="162">
        <v>110</v>
      </c>
      <c r="K89" s="162">
        <v>115</v>
      </c>
      <c r="L89" s="163">
        <v>110</v>
      </c>
      <c r="M89" s="162">
        <v>110</v>
      </c>
      <c r="N89" s="163">
        <v>110</v>
      </c>
    </row>
    <row r="90" spans="1:14" ht="12" customHeight="1">
      <c r="A90" s="20"/>
      <c r="B90" s="21">
        <v>2023</v>
      </c>
      <c r="C90" s="162">
        <v>115</v>
      </c>
      <c r="D90" s="162">
        <v>120</v>
      </c>
      <c r="E90" s="162">
        <v>130</v>
      </c>
      <c r="F90" s="162">
        <v>130</v>
      </c>
      <c r="G90" s="163">
        <v>140</v>
      </c>
      <c r="H90" s="162">
        <v>140</v>
      </c>
      <c r="I90" s="162">
        <v>130</v>
      </c>
      <c r="J90" s="162">
        <v>130</v>
      </c>
      <c r="K90" s="162">
        <v>130</v>
      </c>
      <c r="L90" s="162">
        <v>138</v>
      </c>
      <c r="M90" s="162">
        <v>135</v>
      </c>
      <c r="N90" s="162">
        <v>135</v>
      </c>
    </row>
    <row r="91" spans="1:14" ht="12" customHeight="1">
      <c r="A91" s="20"/>
      <c r="B91" s="21">
        <v>2024</v>
      </c>
      <c r="C91" s="162">
        <v>135</v>
      </c>
      <c r="D91" s="162">
        <v>123</v>
      </c>
      <c r="E91" s="162">
        <v>124</v>
      </c>
      <c r="F91" s="162">
        <v>158</v>
      </c>
      <c r="G91" s="163">
        <v>140</v>
      </c>
      <c r="H91" s="162">
        <v>140</v>
      </c>
      <c r="I91" s="162">
        <v>140</v>
      </c>
      <c r="J91" s="162">
        <v>120</v>
      </c>
      <c r="K91" s="162">
        <v>123</v>
      </c>
      <c r="L91" s="162">
        <v>121.81818181818181</v>
      </c>
      <c r="M91" s="162">
        <v>146.04</v>
      </c>
      <c r="N91" s="162">
        <v>165</v>
      </c>
    </row>
    <row r="92" spans="1:14" ht="12" customHeight="1">
      <c r="A92" s="24"/>
      <c r="B92" s="25">
        <v>2025</v>
      </c>
      <c r="C92" s="167">
        <v>131</v>
      </c>
      <c r="D92" s="167">
        <v>120</v>
      </c>
      <c r="E92" s="167">
        <v>126</v>
      </c>
      <c r="F92" s="167">
        <v>126</v>
      </c>
      <c r="G92" s="167">
        <v>128</v>
      </c>
      <c r="H92" s="167">
        <v>127</v>
      </c>
      <c r="I92" s="167">
        <v>127</v>
      </c>
      <c r="J92" s="167">
        <v>127</v>
      </c>
      <c r="K92" s="167">
        <v>128</v>
      </c>
      <c r="L92" s="165" t="s">
        <v>40</v>
      </c>
      <c r="M92" s="167">
        <v>132</v>
      </c>
      <c r="N92" s="167"/>
    </row>
    <row r="93" spans="1:14" ht="12" customHeight="1">
      <c r="A93" s="20" t="s">
        <v>30</v>
      </c>
      <c r="B93" s="21">
        <v>2018</v>
      </c>
      <c r="C93" s="162">
        <v>84</v>
      </c>
      <c r="D93" s="162">
        <v>82.5</v>
      </c>
      <c r="E93" s="162">
        <v>82.5</v>
      </c>
      <c r="F93" s="162">
        <v>82.5</v>
      </c>
      <c r="G93" s="163">
        <v>82.5</v>
      </c>
      <c r="H93" s="162">
        <v>82.5</v>
      </c>
      <c r="I93" s="162">
        <v>89.5</v>
      </c>
      <c r="J93" s="162">
        <v>89.5</v>
      </c>
      <c r="K93" s="162">
        <v>91</v>
      </c>
      <c r="L93" s="163">
        <v>93</v>
      </c>
      <c r="M93" s="162">
        <v>93</v>
      </c>
      <c r="N93" s="163">
        <v>93</v>
      </c>
    </row>
    <row r="94" spans="1:14" ht="12" customHeight="1">
      <c r="A94" s="20"/>
      <c r="B94" s="21">
        <v>2019</v>
      </c>
      <c r="C94" s="162">
        <v>76.5</v>
      </c>
      <c r="D94" s="162">
        <v>85</v>
      </c>
      <c r="E94" s="162">
        <v>70</v>
      </c>
      <c r="F94" s="162">
        <v>68</v>
      </c>
      <c r="G94" s="163">
        <v>67</v>
      </c>
      <c r="H94" s="162">
        <v>69</v>
      </c>
      <c r="I94" s="162">
        <v>74</v>
      </c>
      <c r="J94" s="162">
        <v>74</v>
      </c>
      <c r="K94" s="169">
        <v>77</v>
      </c>
      <c r="L94" s="163">
        <v>77.5</v>
      </c>
      <c r="M94" s="162">
        <v>75</v>
      </c>
      <c r="N94" s="163">
        <v>75</v>
      </c>
    </row>
    <row r="95" spans="1:14" ht="12" customHeight="1">
      <c r="A95" s="20"/>
      <c r="B95" s="21">
        <v>2020</v>
      </c>
      <c r="C95" s="162">
        <v>70</v>
      </c>
      <c r="D95" s="162">
        <v>75</v>
      </c>
      <c r="E95" s="162">
        <v>85</v>
      </c>
      <c r="F95" s="162" t="s">
        <v>40</v>
      </c>
      <c r="G95" s="163" t="s">
        <v>40</v>
      </c>
      <c r="H95" s="162">
        <v>75</v>
      </c>
      <c r="I95" s="162">
        <v>75</v>
      </c>
      <c r="J95" s="162">
        <v>75</v>
      </c>
      <c r="K95" s="162">
        <v>65</v>
      </c>
      <c r="L95" s="163" t="s">
        <v>40</v>
      </c>
      <c r="M95" s="162">
        <v>55</v>
      </c>
      <c r="N95" s="163">
        <v>77.5</v>
      </c>
    </row>
    <row r="96" spans="1:14" ht="12" customHeight="1">
      <c r="A96" s="20"/>
      <c r="B96" s="21">
        <v>2021</v>
      </c>
      <c r="C96" s="162">
        <v>78.5</v>
      </c>
      <c r="D96" s="162">
        <v>77.5</v>
      </c>
      <c r="E96" s="162">
        <v>77.5</v>
      </c>
      <c r="F96" s="162">
        <v>77.5</v>
      </c>
      <c r="G96" s="163">
        <v>75</v>
      </c>
      <c r="H96" s="162">
        <v>80</v>
      </c>
      <c r="I96" s="162">
        <v>80</v>
      </c>
      <c r="J96" s="162">
        <v>80</v>
      </c>
      <c r="K96" s="162">
        <v>80</v>
      </c>
      <c r="L96" s="163">
        <v>80</v>
      </c>
      <c r="M96" s="162">
        <v>75</v>
      </c>
      <c r="N96" s="163">
        <v>80</v>
      </c>
    </row>
    <row r="97" spans="1:14" ht="12" customHeight="1">
      <c r="A97" s="20"/>
      <c r="B97" s="21">
        <v>2022</v>
      </c>
      <c r="C97" s="162">
        <v>80</v>
      </c>
      <c r="D97" s="162">
        <v>80</v>
      </c>
      <c r="E97" s="162">
        <v>85</v>
      </c>
      <c r="F97" s="162">
        <v>90</v>
      </c>
      <c r="G97" s="163">
        <v>90</v>
      </c>
      <c r="H97" s="162">
        <v>90</v>
      </c>
      <c r="I97" s="162">
        <v>90</v>
      </c>
      <c r="J97" s="162">
        <v>90</v>
      </c>
      <c r="K97" s="162">
        <v>90</v>
      </c>
      <c r="L97" s="163">
        <v>95</v>
      </c>
      <c r="M97" s="162">
        <v>90</v>
      </c>
      <c r="N97" s="163">
        <v>88</v>
      </c>
    </row>
    <row r="98" spans="1:14" ht="12" customHeight="1">
      <c r="A98" s="20"/>
      <c r="B98" s="21">
        <v>2023</v>
      </c>
      <c r="C98" s="162">
        <v>97.5</v>
      </c>
      <c r="D98" s="162">
        <v>97.5</v>
      </c>
      <c r="E98" s="162">
        <v>97.5</v>
      </c>
      <c r="F98" s="162">
        <v>97.5</v>
      </c>
      <c r="G98" s="163">
        <v>97.5</v>
      </c>
      <c r="H98" s="162">
        <v>97.5</v>
      </c>
      <c r="I98" s="162">
        <v>97.5</v>
      </c>
      <c r="J98" s="162">
        <v>97.5</v>
      </c>
      <c r="K98" s="162">
        <v>97.5</v>
      </c>
      <c r="L98" s="162">
        <v>98</v>
      </c>
      <c r="M98" s="162">
        <v>98</v>
      </c>
      <c r="N98" s="162">
        <v>98</v>
      </c>
    </row>
    <row r="99" spans="1:14" ht="12" customHeight="1">
      <c r="A99" s="20"/>
      <c r="B99" s="21">
        <v>2024</v>
      </c>
      <c r="C99" s="162">
        <v>98</v>
      </c>
      <c r="D99" s="162">
        <v>94</v>
      </c>
      <c r="E99" s="162">
        <v>94</v>
      </c>
      <c r="F99" s="162">
        <v>94</v>
      </c>
      <c r="G99" s="163">
        <v>94</v>
      </c>
      <c r="H99" s="162">
        <v>96</v>
      </c>
      <c r="I99" s="162">
        <v>98</v>
      </c>
      <c r="J99" s="162">
        <v>94</v>
      </c>
      <c r="K99" s="162">
        <v>94</v>
      </c>
      <c r="L99" s="162">
        <v>94.166666666666671</v>
      </c>
      <c r="M99" s="162">
        <v>94.17</v>
      </c>
      <c r="N99" s="162">
        <v>94.17</v>
      </c>
    </row>
    <row r="100" spans="1:14" ht="12" customHeight="1">
      <c r="A100" s="24"/>
      <c r="B100" s="25">
        <v>2025</v>
      </c>
      <c r="C100" s="167">
        <v>105</v>
      </c>
      <c r="D100" s="167">
        <v>94</v>
      </c>
      <c r="E100" s="167">
        <v>90</v>
      </c>
      <c r="F100" s="167">
        <v>94</v>
      </c>
      <c r="G100" s="167">
        <v>94</v>
      </c>
      <c r="H100" s="167">
        <v>105</v>
      </c>
      <c r="I100" s="167">
        <v>103.33</v>
      </c>
      <c r="J100" s="167">
        <v>103</v>
      </c>
      <c r="K100" s="167">
        <v>103</v>
      </c>
      <c r="L100" s="165" t="s">
        <v>40</v>
      </c>
      <c r="M100" s="167">
        <v>103</v>
      </c>
      <c r="N100" s="167"/>
    </row>
    <row r="101" spans="1:14" ht="12" customHeight="1">
      <c r="A101" s="20" t="s">
        <v>129</v>
      </c>
      <c r="B101" s="21">
        <v>2018</v>
      </c>
      <c r="C101" s="169">
        <v>142</v>
      </c>
      <c r="D101" s="169">
        <v>142</v>
      </c>
      <c r="E101" s="169">
        <v>142</v>
      </c>
      <c r="F101" s="169">
        <v>142</v>
      </c>
      <c r="G101" s="168">
        <v>142</v>
      </c>
      <c r="H101" s="169">
        <v>142</v>
      </c>
      <c r="I101" s="169">
        <v>142</v>
      </c>
      <c r="J101" s="169">
        <v>142</v>
      </c>
      <c r="K101" s="169">
        <v>142</v>
      </c>
      <c r="L101" s="168">
        <v>142</v>
      </c>
      <c r="M101" s="169">
        <v>142</v>
      </c>
      <c r="N101" s="168">
        <v>142</v>
      </c>
    </row>
    <row r="102" spans="1:14" ht="12" customHeight="1">
      <c r="A102" s="20"/>
      <c r="B102" s="21">
        <v>2019</v>
      </c>
      <c r="C102" s="169">
        <v>142</v>
      </c>
      <c r="D102" s="162">
        <v>145</v>
      </c>
      <c r="E102" s="162">
        <v>145</v>
      </c>
      <c r="F102" s="162">
        <v>145</v>
      </c>
      <c r="G102" s="163">
        <v>145</v>
      </c>
      <c r="H102" s="162">
        <v>145</v>
      </c>
      <c r="I102" s="162">
        <v>145</v>
      </c>
      <c r="J102" s="169">
        <v>145</v>
      </c>
      <c r="K102" s="169">
        <v>140</v>
      </c>
      <c r="L102" s="163">
        <v>140</v>
      </c>
      <c r="M102" s="162">
        <v>140</v>
      </c>
      <c r="N102" s="163">
        <v>140</v>
      </c>
    </row>
    <row r="103" spans="1:14" ht="12" customHeight="1">
      <c r="A103" s="20"/>
      <c r="B103" s="21">
        <v>2020</v>
      </c>
      <c r="C103" s="162">
        <v>140</v>
      </c>
      <c r="D103" s="162">
        <v>140</v>
      </c>
      <c r="E103" s="162" t="s">
        <v>40</v>
      </c>
      <c r="F103" s="162" t="s">
        <v>40</v>
      </c>
      <c r="G103" s="163" t="s">
        <v>40</v>
      </c>
      <c r="H103" s="162" t="s">
        <v>40</v>
      </c>
      <c r="I103" s="162">
        <v>140</v>
      </c>
      <c r="J103" s="162">
        <v>140</v>
      </c>
      <c r="K103" s="162" t="s">
        <v>40</v>
      </c>
      <c r="L103" s="163">
        <v>140</v>
      </c>
      <c r="M103" s="162">
        <v>140</v>
      </c>
      <c r="N103" s="163">
        <v>140</v>
      </c>
    </row>
    <row r="104" spans="1:14" ht="12" customHeight="1">
      <c r="A104" s="20"/>
      <c r="B104" s="21">
        <v>2021</v>
      </c>
      <c r="C104" s="162">
        <v>140</v>
      </c>
      <c r="D104" s="162" t="s">
        <v>40</v>
      </c>
      <c r="E104" s="162" t="s">
        <v>40</v>
      </c>
      <c r="F104" s="162" t="s">
        <v>40</v>
      </c>
      <c r="G104" s="163" t="s">
        <v>40</v>
      </c>
      <c r="H104" s="162">
        <v>140</v>
      </c>
      <c r="I104" s="162">
        <v>140</v>
      </c>
      <c r="J104" s="162">
        <v>140</v>
      </c>
      <c r="K104" s="162">
        <v>155</v>
      </c>
      <c r="L104" s="163">
        <v>140</v>
      </c>
      <c r="M104" s="162">
        <v>140</v>
      </c>
      <c r="N104" s="163">
        <v>140</v>
      </c>
    </row>
    <row r="105" spans="1:14" ht="12" customHeight="1">
      <c r="A105" s="20"/>
      <c r="B105" s="21">
        <v>2022</v>
      </c>
      <c r="C105" s="162">
        <v>140</v>
      </c>
      <c r="D105" s="162">
        <v>140</v>
      </c>
      <c r="E105" s="162">
        <v>140</v>
      </c>
      <c r="F105" s="162">
        <v>140</v>
      </c>
      <c r="G105" s="163">
        <v>140</v>
      </c>
      <c r="H105" s="162">
        <v>140</v>
      </c>
      <c r="I105" s="162">
        <v>140</v>
      </c>
      <c r="J105" s="162">
        <v>140</v>
      </c>
      <c r="K105" s="162">
        <v>140</v>
      </c>
      <c r="L105" s="163">
        <v>140</v>
      </c>
      <c r="M105" s="162">
        <v>140</v>
      </c>
      <c r="N105" s="163">
        <v>140</v>
      </c>
    </row>
    <row r="106" spans="1:14" ht="12" customHeight="1">
      <c r="A106" s="20"/>
      <c r="B106" s="21">
        <v>2023</v>
      </c>
      <c r="C106" s="162">
        <v>165</v>
      </c>
      <c r="D106" s="162">
        <v>165</v>
      </c>
      <c r="E106" s="162">
        <v>160</v>
      </c>
      <c r="F106" s="162">
        <v>160</v>
      </c>
      <c r="G106" s="163">
        <v>160</v>
      </c>
      <c r="H106" s="162">
        <v>160</v>
      </c>
      <c r="I106" s="162">
        <v>160</v>
      </c>
      <c r="J106" s="162">
        <v>160</v>
      </c>
      <c r="K106" s="162">
        <v>140</v>
      </c>
      <c r="L106" s="162">
        <v>140</v>
      </c>
      <c r="M106" s="162">
        <v>140</v>
      </c>
      <c r="N106" s="162">
        <v>135</v>
      </c>
    </row>
    <row r="107" spans="1:14" ht="12" customHeight="1">
      <c r="A107" s="20"/>
      <c r="B107" s="21">
        <v>2024</v>
      </c>
      <c r="C107" s="162">
        <v>135</v>
      </c>
      <c r="D107" s="162">
        <v>135</v>
      </c>
      <c r="E107" s="5" t="s">
        <v>4</v>
      </c>
      <c r="F107" s="5" t="s">
        <v>4</v>
      </c>
      <c r="G107" s="164" t="s">
        <v>4</v>
      </c>
      <c r="H107" s="164" t="s">
        <v>4</v>
      </c>
      <c r="I107" s="5" t="s">
        <v>4</v>
      </c>
      <c r="J107" s="5" t="s">
        <v>4</v>
      </c>
      <c r="K107" s="5" t="s">
        <v>4</v>
      </c>
      <c r="L107" s="5" t="s">
        <v>4</v>
      </c>
      <c r="M107" s="5" t="s">
        <v>4</v>
      </c>
      <c r="N107" s="5" t="s">
        <v>4</v>
      </c>
    </row>
    <row r="108" spans="1:14" ht="12" customHeight="1">
      <c r="A108" s="24"/>
      <c r="B108" s="25">
        <v>2025</v>
      </c>
      <c r="C108" s="167">
        <v>293</v>
      </c>
      <c r="D108" s="167">
        <v>280</v>
      </c>
      <c r="E108" s="167">
        <v>230</v>
      </c>
      <c r="F108" s="167">
        <v>218</v>
      </c>
      <c r="G108" s="165">
        <v>230</v>
      </c>
      <c r="H108" s="165">
        <v>171</v>
      </c>
      <c r="I108" s="166" t="s">
        <v>4</v>
      </c>
      <c r="J108" s="165">
        <v>224</v>
      </c>
      <c r="K108" s="165">
        <v>230</v>
      </c>
      <c r="L108" s="166" t="s">
        <v>4</v>
      </c>
      <c r="M108" s="166">
        <v>293</v>
      </c>
      <c r="N108" s="166"/>
    </row>
    <row r="109" spans="1:14" ht="12" customHeight="1">
      <c r="A109" s="160"/>
      <c r="B109" s="161"/>
      <c r="C109" s="40"/>
      <c r="D109" s="40"/>
      <c r="E109" s="143"/>
      <c r="F109" s="40"/>
      <c r="G109" s="40"/>
      <c r="H109" s="40"/>
      <c r="I109" s="143"/>
      <c r="J109" s="40"/>
      <c r="K109" s="40"/>
      <c r="L109" s="40"/>
      <c r="M109" s="178"/>
      <c r="N109" s="226" t="s">
        <v>24</v>
      </c>
    </row>
    <row r="110" spans="1:14" ht="12" customHeight="1">
      <c r="A110" s="777" t="s">
        <v>128</v>
      </c>
      <c r="B110" s="777"/>
      <c r="C110" s="777"/>
      <c r="D110" s="777"/>
      <c r="E110" s="777"/>
      <c r="F110" s="777"/>
      <c r="G110" s="40"/>
      <c r="H110" s="40"/>
      <c r="I110" s="41"/>
      <c r="J110" s="23"/>
      <c r="K110" s="23"/>
      <c r="L110" s="23"/>
      <c r="M110" s="23"/>
      <c r="N110" s="163"/>
    </row>
    <row r="111" spans="1:14" ht="16" customHeight="1">
      <c r="A111" s="217" t="s">
        <v>79</v>
      </c>
      <c r="B111" s="217" t="s">
        <v>121</v>
      </c>
      <c r="C111" s="217" t="s">
        <v>81</v>
      </c>
      <c r="D111" s="217" t="s">
        <v>82</v>
      </c>
      <c r="E111" s="217" t="s">
        <v>83</v>
      </c>
      <c r="F111" s="217" t="s">
        <v>84</v>
      </c>
      <c r="G111" s="217" t="s">
        <v>85</v>
      </c>
      <c r="H111" s="217" t="s">
        <v>86</v>
      </c>
      <c r="I111" s="217" t="s">
        <v>87</v>
      </c>
      <c r="J111" s="217" t="s">
        <v>88</v>
      </c>
      <c r="K111" s="217" t="s">
        <v>89</v>
      </c>
      <c r="L111" s="217" t="s">
        <v>90</v>
      </c>
      <c r="M111" s="217" t="s">
        <v>91</v>
      </c>
      <c r="N111" s="217" t="s">
        <v>92</v>
      </c>
    </row>
    <row r="112" spans="1:14" ht="3" customHeight="1">
      <c r="A112" s="20"/>
      <c r="B112" s="21"/>
      <c r="C112" s="162"/>
      <c r="D112" s="162"/>
      <c r="E112" s="5"/>
      <c r="F112" s="5"/>
      <c r="G112" s="164"/>
      <c r="H112" s="179"/>
      <c r="I112" s="5"/>
      <c r="J112" s="5"/>
      <c r="K112" s="5"/>
      <c r="L112" s="5"/>
      <c r="M112" s="5"/>
      <c r="N112" s="5"/>
    </row>
    <row r="113" spans="1:14" ht="12" customHeight="1">
      <c r="A113" s="20" t="s">
        <v>100</v>
      </c>
      <c r="B113" s="21">
        <v>2018</v>
      </c>
      <c r="C113" s="169">
        <v>119</v>
      </c>
      <c r="D113" s="169">
        <v>119</v>
      </c>
      <c r="E113" s="169">
        <v>119</v>
      </c>
      <c r="F113" s="169">
        <v>119</v>
      </c>
      <c r="G113" s="168">
        <v>119</v>
      </c>
      <c r="H113" s="162" t="s">
        <v>40</v>
      </c>
      <c r="I113" s="162" t="s">
        <v>40</v>
      </c>
      <c r="J113" s="162" t="s">
        <v>40</v>
      </c>
      <c r="K113" s="162" t="s">
        <v>40</v>
      </c>
      <c r="L113" s="163" t="s">
        <v>40</v>
      </c>
      <c r="M113" s="162" t="s">
        <v>40</v>
      </c>
      <c r="N113" s="163" t="s">
        <v>40</v>
      </c>
    </row>
    <row r="114" spans="1:14" ht="12" customHeight="1">
      <c r="A114" s="20"/>
      <c r="B114" s="21">
        <v>2019</v>
      </c>
      <c r="C114" s="162">
        <v>117</v>
      </c>
      <c r="D114" s="162">
        <v>109</v>
      </c>
      <c r="E114" s="162">
        <v>122</v>
      </c>
      <c r="F114" s="162">
        <v>121.96458333333334</v>
      </c>
      <c r="G114" s="163">
        <v>116.13125000000001</v>
      </c>
      <c r="H114" s="162">
        <v>121.13125000000001</v>
      </c>
      <c r="I114" s="162">
        <v>127.79791666666667</v>
      </c>
      <c r="J114" s="169">
        <v>127</v>
      </c>
      <c r="K114" s="169">
        <v>105</v>
      </c>
      <c r="L114" s="168">
        <v>110</v>
      </c>
      <c r="M114" s="162">
        <v>110</v>
      </c>
      <c r="N114" s="163">
        <v>110</v>
      </c>
    </row>
    <row r="115" spans="1:14" ht="12" customHeight="1">
      <c r="A115" s="20"/>
      <c r="B115" s="21">
        <v>2020</v>
      </c>
      <c r="C115" s="162">
        <v>105</v>
      </c>
      <c r="D115" s="162">
        <v>125</v>
      </c>
      <c r="E115" s="162" t="s">
        <v>40</v>
      </c>
      <c r="F115" s="162" t="s">
        <v>40</v>
      </c>
      <c r="G115" s="163">
        <v>105</v>
      </c>
      <c r="H115" s="162">
        <v>105</v>
      </c>
      <c r="I115" s="162">
        <v>105</v>
      </c>
      <c r="J115" s="162">
        <v>105</v>
      </c>
      <c r="K115" s="162">
        <v>105</v>
      </c>
      <c r="L115" s="163">
        <v>105</v>
      </c>
      <c r="M115" s="162" t="s">
        <v>40</v>
      </c>
      <c r="N115" s="163">
        <v>105</v>
      </c>
    </row>
    <row r="116" spans="1:14" ht="12" customHeight="1">
      <c r="A116" s="20"/>
      <c r="B116" s="21">
        <v>2021</v>
      </c>
      <c r="C116" s="162">
        <v>105</v>
      </c>
      <c r="D116" s="162">
        <v>105</v>
      </c>
      <c r="E116" s="162">
        <v>105</v>
      </c>
      <c r="F116" s="162">
        <v>105</v>
      </c>
      <c r="G116" s="163">
        <v>125</v>
      </c>
      <c r="H116" s="162">
        <v>105</v>
      </c>
      <c r="I116" s="162">
        <v>105</v>
      </c>
      <c r="J116" s="162">
        <v>130</v>
      </c>
      <c r="K116" s="162">
        <v>130</v>
      </c>
      <c r="L116" s="163">
        <v>130</v>
      </c>
      <c r="M116" s="162">
        <v>105</v>
      </c>
      <c r="N116" s="163">
        <v>130</v>
      </c>
    </row>
    <row r="117" spans="1:14" ht="12" customHeight="1">
      <c r="A117" s="20"/>
      <c r="B117" s="21">
        <v>2022</v>
      </c>
      <c r="C117" s="162">
        <v>132.5</v>
      </c>
      <c r="D117" s="162">
        <v>132.5</v>
      </c>
      <c r="E117" s="162">
        <v>125</v>
      </c>
      <c r="F117" s="162">
        <v>125</v>
      </c>
      <c r="G117" s="163">
        <v>125</v>
      </c>
      <c r="H117" s="162">
        <v>147</v>
      </c>
      <c r="I117" s="162">
        <v>140</v>
      </c>
      <c r="J117" s="162">
        <v>158</v>
      </c>
      <c r="K117" s="162">
        <v>158</v>
      </c>
      <c r="L117" s="163">
        <v>158</v>
      </c>
      <c r="M117" s="162">
        <v>157</v>
      </c>
      <c r="N117" s="163">
        <v>158</v>
      </c>
    </row>
    <row r="118" spans="1:14" ht="12" customHeight="1">
      <c r="A118" s="20"/>
      <c r="B118" s="21">
        <v>2023</v>
      </c>
      <c r="C118" s="162" t="s">
        <v>40</v>
      </c>
      <c r="D118" s="162" t="s">
        <v>40</v>
      </c>
      <c r="E118" s="162">
        <v>200</v>
      </c>
      <c r="F118" s="162">
        <v>200</v>
      </c>
      <c r="G118" s="163">
        <v>185</v>
      </c>
      <c r="H118" s="162">
        <v>185</v>
      </c>
      <c r="I118" s="162">
        <v>188</v>
      </c>
      <c r="J118" s="162">
        <v>188</v>
      </c>
      <c r="K118" s="162">
        <v>200</v>
      </c>
      <c r="L118" s="162">
        <v>200</v>
      </c>
      <c r="M118" s="162">
        <v>202</v>
      </c>
      <c r="N118" s="163">
        <v>200</v>
      </c>
    </row>
    <row r="119" spans="1:14" ht="12" customHeight="1">
      <c r="A119" s="20"/>
      <c r="B119" s="21">
        <v>2024</v>
      </c>
      <c r="C119" s="162">
        <v>160</v>
      </c>
      <c r="D119" s="162">
        <v>160</v>
      </c>
      <c r="E119" s="162">
        <v>146</v>
      </c>
      <c r="F119" s="162">
        <v>168</v>
      </c>
      <c r="G119" s="163">
        <v>169</v>
      </c>
      <c r="H119" s="162">
        <v>168</v>
      </c>
      <c r="I119" s="162">
        <v>163</v>
      </c>
      <c r="J119" s="162">
        <v>168</v>
      </c>
      <c r="K119" s="162">
        <v>160</v>
      </c>
      <c r="L119" s="162">
        <v>160.83333333333334</v>
      </c>
      <c r="M119" s="162">
        <v>160</v>
      </c>
      <c r="N119" s="162">
        <v>195</v>
      </c>
    </row>
    <row r="120" spans="1:14" ht="12" customHeight="1">
      <c r="A120" s="24"/>
      <c r="B120" s="25">
        <v>2025</v>
      </c>
      <c r="C120" s="167">
        <v>198</v>
      </c>
      <c r="D120" s="167">
        <v>250</v>
      </c>
      <c r="E120" s="167">
        <v>250</v>
      </c>
      <c r="F120" s="167" t="s">
        <v>40</v>
      </c>
      <c r="G120" s="167">
        <v>250</v>
      </c>
      <c r="H120" s="167">
        <v>246</v>
      </c>
      <c r="I120" s="167">
        <v>165</v>
      </c>
      <c r="J120" s="167">
        <v>227</v>
      </c>
      <c r="K120" s="167">
        <v>232</v>
      </c>
      <c r="L120" s="167">
        <v>193</v>
      </c>
      <c r="M120" s="167">
        <v>195</v>
      </c>
      <c r="N120" s="167"/>
    </row>
    <row r="121" spans="1:14" ht="12" customHeight="1">
      <c r="A121" s="20" t="s">
        <v>104</v>
      </c>
      <c r="B121" s="21">
        <v>2018</v>
      </c>
      <c r="C121" s="169">
        <v>92.5</v>
      </c>
      <c r="D121" s="169">
        <v>126</v>
      </c>
      <c r="E121" s="169">
        <v>125</v>
      </c>
      <c r="F121" s="162">
        <v>125</v>
      </c>
      <c r="G121" s="163">
        <v>125</v>
      </c>
      <c r="H121" s="162">
        <v>125</v>
      </c>
      <c r="I121" s="162">
        <v>125</v>
      </c>
      <c r="J121" s="162">
        <v>125</v>
      </c>
      <c r="K121" s="162">
        <v>125</v>
      </c>
      <c r="L121" s="163">
        <v>125</v>
      </c>
      <c r="M121" s="162">
        <v>125</v>
      </c>
      <c r="N121" s="162">
        <v>125</v>
      </c>
    </row>
    <row r="122" spans="1:14" ht="12" customHeight="1">
      <c r="A122" s="20"/>
      <c r="B122" s="21">
        <v>2019</v>
      </c>
      <c r="C122" s="162">
        <v>125</v>
      </c>
      <c r="D122" s="162">
        <v>125</v>
      </c>
      <c r="E122" s="162">
        <v>125</v>
      </c>
      <c r="F122" s="162">
        <v>125</v>
      </c>
      <c r="G122" s="163">
        <v>125</v>
      </c>
      <c r="H122" s="162">
        <v>125</v>
      </c>
      <c r="I122" s="162">
        <v>125</v>
      </c>
      <c r="J122" s="169">
        <v>125</v>
      </c>
      <c r="K122" s="169">
        <v>125</v>
      </c>
      <c r="L122" s="163">
        <v>125</v>
      </c>
      <c r="M122" s="162">
        <v>125</v>
      </c>
      <c r="N122" s="163">
        <v>125</v>
      </c>
    </row>
    <row r="123" spans="1:14" ht="12" customHeight="1">
      <c r="A123" s="20"/>
      <c r="B123" s="21">
        <v>2020</v>
      </c>
      <c r="C123" s="162">
        <v>125</v>
      </c>
      <c r="D123" s="162" t="s">
        <v>40</v>
      </c>
      <c r="E123" s="162" t="s">
        <v>40</v>
      </c>
      <c r="F123" s="162" t="s">
        <v>40</v>
      </c>
      <c r="G123" s="163" t="s">
        <v>40</v>
      </c>
      <c r="H123" s="162" t="s">
        <v>40</v>
      </c>
      <c r="I123" s="162" t="s">
        <v>40</v>
      </c>
      <c r="J123" s="162" t="s">
        <v>40</v>
      </c>
      <c r="K123" s="162" t="s">
        <v>40</v>
      </c>
      <c r="L123" s="163" t="s">
        <v>40</v>
      </c>
      <c r="M123" s="162" t="s">
        <v>40</v>
      </c>
      <c r="N123" s="163" t="s">
        <v>40</v>
      </c>
    </row>
    <row r="124" spans="1:14" ht="12" customHeight="1">
      <c r="A124" s="20"/>
      <c r="B124" s="21">
        <v>2021</v>
      </c>
      <c r="C124" s="162" t="s">
        <v>40</v>
      </c>
      <c r="D124" s="162" t="s">
        <v>40</v>
      </c>
      <c r="E124" s="162" t="s">
        <v>40</v>
      </c>
      <c r="F124" s="162" t="s">
        <v>40</v>
      </c>
      <c r="G124" s="163" t="s">
        <v>40</v>
      </c>
      <c r="H124" s="162">
        <v>125</v>
      </c>
      <c r="I124" s="162">
        <v>125</v>
      </c>
      <c r="J124" s="162">
        <v>125</v>
      </c>
      <c r="K124" s="162" t="s">
        <v>40</v>
      </c>
      <c r="L124" s="163">
        <v>114</v>
      </c>
      <c r="M124" s="162" t="s">
        <v>40</v>
      </c>
      <c r="N124" s="163" t="s">
        <v>40</v>
      </c>
    </row>
    <row r="125" spans="1:14" ht="12" customHeight="1">
      <c r="A125" s="20"/>
      <c r="B125" s="21">
        <v>2022</v>
      </c>
      <c r="C125" s="162">
        <v>141</v>
      </c>
      <c r="D125" s="162">
        <v>145</v>
      </c>
      <c r="E125" s="162">
        <v>145</v>
      </c>
      <c r="F125" s="162">
        <v>145</v>
      </c>
      <c r="G125" s="163" t="s">
        <v>40</v>
      </c>
      <c r="H125" s="162">
        <v>145</v>
      </c>
      <c r="I125" s="162">
        <v>150</v>
      </c>
      <c r="J125" s="162">
        <v>170</v>
      </c>
      <c r="K125" s="162">
        <v>170</v>
      </c>
      <c r="L125" s="163">
        <v>170</v>
      </c>
      <c r="M125" s="162">
        <v>170</v>
      </c>
      <c r="N125" s="163">
        <v>170</v>
      </c>
    </row>
    <row r="126" spans="1:14" ht="12" customHeight="1">
      <c r="A126" s="20"/>
      <c r="B126" s="21">
        <v>2023</v>
      </c>
      <c r="C126" s="162">
        <v>170</v>
      </c>
      <c r="D126" s="162">
        <v>170</v>
      </c>
      <c r="E126" s="162">
        <v>170</v>
      </c>
      <c r="F126" s="162">
        <v>175</v>
      </c>
      <c r="G126" s="163">
        <v>175</v>
      </c>
      <c r="H126" s="162">
        <v>175</v>
      </c>
      <c r="I126" s="162">
        <v>175</v>
      </c>
      <c r="J126" s="162">
        <v>175</v>
      </c>
      <c r="K126" s="162">
        <v>175</v>
      </c>
      <c r="L126" s="162">
        <v>175</v>
      </c>
      <c r="M126" s="162">
        <v>175</v>
      </c>
      <c r="N126" s="162">
        <v>175</v>
      </c>
    </row>
    <row r="127" spans="1:14" ht="12" customHeight="1">
      <c r="A127" s="20"/>
      <c r="B127" s="21">
        <v>2024</v>
      </c>
      <c r="C127" s="162">
        <v>175</v>
      </c>
      <c r="D127" s="162">
        <v>155</v>
      </c>
      <c r="E127" s="162">
        <v>148</v>
      </c>
      <c r="F127" s="162">
        <v>155</v>
      </c>
      <c r="G127" s="163">
        <v>155</v>
      </c>
      <c r="H127" s="162">
        <v>150</v>
      </c>
      <c r="I127" s="162">
        <v>150</v>
      </c>
      <c r="J127" s="162">
        <v>150</v>
      </c>
      <c r="K127" s="162">
        <v>148.5</v>
      </c>
      <c r="L127" s="162">
        <v>137</v>
      </c>
      <c r="M127" s="162">
        <v>137</v>
      </c>
      <c r="N127" s="162">
        <v>137</v>
      </c>
    </row>
    <row r="128" spans="1:14" ht="12" customHeight="1">
      <c r="A128" s="24"/>
      <c r="B128" s="25">
        <v>2025</v>
      </c>
      <c r="C128" s="167">
        <v>152</v>
      </c>
      <c r="D128" s="167">
        <v>144</v>
      </c>
      <c r="E128" s="167">
        <v>144</v>
      </c>
      <c r="F128" s="167">
        <v>155</v>
      </c>
      <c r="G128" s="167">
        <v>170</v>
      </c>
      <c r="H128" s="167">
        <v>170</v>
      </c>
      <c r="I128" s="167">
        <v>130</v>
      </c>
      <c r="J128" s="167">
        <v>147</v>
      </c>
      <c r="K128" s="167">
        <v>141</v>
      </c>
      <c r="L128" s="165" t="s">
        <v>40</v>
      </c>
      <c r="M128" s="167">
        <v>141</v>
      </c>
      <c r="N128" s="167"/>
    </row>
    <row r="129" spans="1:14" ht="12" customHeight="1">
      <c r="A129" s="18" t="s">
        <v>33</v>
      </c>
      <c r="B129" s="11">
        <v>2018</v>
      </c>
      <c r="C129" s="169">
        <v>96.25</v>
      </c>
      <c r="D129" s="168">
        <v>100</v>
      </c>
      <c r="E129" s="169">
        <v>100</v>
      </c>
      <c r="F129" s="162">
        <v>100</v>
      </c>
      <c r="G129" s="162">
        <v>100</v>
      </c>
      <c r="H129" s="162">
        <v>100</v>
      </c>
      <c r="I129" s="162">
        <v>100</v>
      </c>
      <c r="J129" s="163">
        <v>100</v>
      </c>
      <c r="K129" s="162">
        <v>100</v>
      </c>
      <c r="L129" s="163">
        <v>100</v>
      </c>
      <c r="M129" s="162">
        <v>105</v>
      </c>
      <c r="N129" s="163">
        <v>105</v>
      </c>
    </row>
    <row r="130" spans="1:14" ht="12" customHeight="1">
      <c r="A130" s="18"/>
      <c r="B130" s="11">
        <v>2019</v>
      </c>
      <c r="C130" s="162">
        <v>105</v>
      </c>
      <c r="D130" s="163">
        <v>105</v>
      </c>
      <c r="E130" s="162">
        <v>105</v>
      </c>
      <c r="F130" s="162">
        <v>105</v>
      </c>
      <c r="G130" s="162">
        <v>105</v>
      </c>
      <c r="H130" s="162">
        <v>105</v>
      </c>
      <c r="I130" s="162">
        <v>105</v>
      </c>
      <c r="J130" s="168">
        <v>105</v>
      </c>
      <c r="K130" s="169">
        <v>105</v>
      </c>
      <c r="L130" s="163">
        <v>105</v>
      </c>
      <c r="M130" s="162">
        <v>105</v>
      </c>
      <c r="N130" s="163">
        <v>105</v>
      </c>
    </row>
    <row r="131" spans="1:14" ht="12" customHeight="1">
      <c r="A131" s="18"/>
      <c r="B131" s="11">
        <v>2020</v>
      </c>
      <c r="C131" s="162">
        <v>105</v>
      </c>
      <c r="D131" s="163">
        <v>105</v>
      </c>
      <c r="E131" s="162" t="s">
        <v>40</v>
      </c>
      <c r="F131" s="162" t="s">
        <v>40</v>
      </c>
      <c r="G131" s="162" t="s">
        <v>40</v>
      </c>
      <c r="H131" s="162">
        <v>105</v>
      </c>
      <c r="I131" s="162">
        <v>107.5</v>
      </c>
      <c r="J131" s="163">
        <v>107.5</v>
      </c>
      <c r="K131" s="162" t="s">
        <v>40</v>
      </c>
      <c r="L131" s="163" t="s">
        <v>40</v>
      </c>
      <c r="M131" s="162">
        <v>105</v>
      </c>
      <c r="N131" s="163">
        <v>107.5</v>
      </c>
    </row>
    <row r="132" spans="1:14" ht="12" customHeight="1">
      <c r="A132" s="18"/>
      <c r="B132" s="11">
        <v>2021</v>
      </c>
      <c r="C132" s="162">
        <v>115</v>
      </c>
      <c r="D132" s="163">
        <v>110</v>
      </c>
      <c r="E132" s="162">
        <v>110</v>
      </c>
      <c r="F132" s="162">
        <v>110</v>
      </c>
      <c r="G132" s="162">
        <v>110</v>
      </c>
      <c r="H132" s="162">
        <v>110</v>
      </c>
      <c r="I132" s="162">
        <v>110</v>
      </c>
      <c r="J132" s="163">
        <v>110</v>
      </c>
      <c r="K132" s="162">
        <v>110</v>
      </c>
      <c r="L132" s="162">
        <v>110</v>
      </c>
      <c r="M132" s="162">
        <v>110</v>
      </c>
      <c r="N132" s="162">
        <v>110</v>
      </c>
    </row>
    <row r="133" spans="1:14" ht="12" customHeight="1">
      <c r="A133" s="18"/>
      <c r="B133" s="11">
        <v>2022</v>
      </c>
      <c r="C133" s="162">
        <v>110</v>
      </c>
      <c r="D133" s="163">
        <v>120</v>
      </c>
      <c r="E133" s="162">
        <v>120</v>
      </c>
      <c r="F133" s="162">
        <v>120</v>
      </c>
      <c r="G133" s="162">
        <v>120</v>
      </c>
      <c r="H133" s="162">
        <v>120</v>
      </c>
      <c r="I133" s="162">
        <v>120</v>
      </c>
      <c r="J133" s="163">
        <v>120</v>
      </c>
      <c r="K133" s="162">
        <v>122</v>
      </c>
      <c r="L133" s="163">
        <v>120</v>
      </c>
      <c r="M133" s="162">
        <v>120</v>
      </c>
      <c r="N133" s="163">
        <v>125</v>
      </c>
    </row>
    <row r="134" spans="1:14" ht="12" customHeight="1">
      <c r="A134" s="18"/>
      <c r="B134" s="11">
        <v>2023</v>
      </c>
      <c r="C134" s="162">
        <v>125</v>
      </c>
      <c r="D134" s="162">
        <v>125</v>
      </c>
      <c r="E134" s="162">
        <v>122</v>
      </c>
      <c r="F134" s="162">
        <v>110</v>
      </c>
      <c r="G134" s="162">
        <v>110</v>
      </c>
      <c r="H134" s="162">
        <v>110</v>
      </c>
      <c r="I134" s="162">
        <v>120</v>
      </c>
      <c r="J134" s="162">
        <v>120</v>
      </c>
      <c r="K134" s="162">
        <v>118</v>
      </c>
      <c r="L134" s="162">
        <v>130</v>
      </c>
      <c r="M134" s="162">
        <v>118</v>
      </c>
      <c r="N134" s="162">
        <v>118</v>
      </c>
    </row>
    <row r="135" spans="1:14" ht="12" customHeight="1">
      <c r="A135" s="18"/>
      <c r="B135" s="11">
        <v>2024</v>
      </c>
      <c r="C135" s="5" t="s">
        <v>4</v>
      </c>
      <c r="D135" s="162">
        <v>170</v>
      </c>
      <c r="E135" s="162">
        <v>163</v>
      </c>
      <c r="F135" s="162">
        <v>170</v>
      </c>
      <c r="G135" s="163">
        <v>170</v>
      </c>
      <c r="H135" s="162">
        <v>170</v>
      </c>
      <c r="I135" s="162">
        <v>170</v>
      </c>
      <c r="J135" s="162">
        <v>175</v>
      </c>
      <c r="K135" s="162">
        <v>172.5</v>
      </c>
      <c r="L135" s="162">
        <v>182.5</v>
      </c>
      <c r="M135" s="162">
        <v>182.5</v>
      </c>
      <c r="N135" s="162">
        <v>185</v>
      </c>
    </row>
    <row r="136" spans="1:14" ht="12" customHeight="1">
      <c r="A136" s="130"/>
      <c r="B136" s="131">
        <v>2025</v>
      </c>
      <c r="C136" s="167">
        <v>155</v>
      </c>
      <c r="D136" s="167">
        <v>155</v>
      </c>
      <c r="E136" s="167">
        <v>163</v>
      </c>
      <c r="F136" s="167">
        <v>110</v>
      </c>
      <c r="G136" s="167">
        <v>167</v>
      </c>
      <c r="H136" s="167">
        <v>143</v>
      </c>
      <c r="I136" s="167">
        <v>143.30000000000001</v>
      </c>
      <c r="J136" s="167">
        <v>143</v>
      </c>
      <c r="K136" s="167">
        <v>143</v>
      </c>
      <c r="L136" s="167">
        <v>122</v>
      </c>
      <c r="M136" s="167">
        <v>170</v>
      </c>
      <c r="N136" s="167"/>
    </row>
    <row r="137" spans="1:14" ht="12" customHeight="1">
      <c r="A137" s="18" t="s">
        <v>36</v>
      </c>
      <c r="B137" s="11">
        <v>2018</v>
      </c>
      <c r="C137" s="169">
        <v>50</v>
      </c>
      <c r="D137" s="168">
        <v>50</v>
      </c>
      <c r="E137" s="169">
        <v>50</v>
      </c>
      <c r="F137" s="162">
        <v>49</v>
      </c>
      <c r="G137" s="163">
        <v>49</v>
      </c>
      <c r="H137" s="162">
        <v>49</v>
      </c>
      <c r="I137" s="162">
        <v>49</v>
      </c>
      <c r="J137" s="162">
        <v>49</v>
      </c>
      <c r="K137" s="162">
        <v>49</v>
      </c>
      <c r="L137" s="163">
        <v>49</v>
      </c>
      <c r="M137" s="162">
        <v>49</v>
      </c>
      <c r="N137" s="163">
        <v>48</v>
      </c>
    </row>
    <row r="138" spans="1:14" ht="12" customHeight="1">
      <c r="A138" s="18"/>
      <c r="B138" s="11">
        <v>2019</v>
      </c>
      <c r="C138" s="162">
        <v>50</v>
      </c>
      <c r="D138" s="163">
        <v>50</v>
      </c>
      <c r="E138" s="162">
        <v>50</v>
      </c>
      <c r="F138" s="162">
        <v>54</v>
      </c>
      <c r="G138" s="163">
        <v>55</v>
      </c>
      <c r="H138" s="162">
        <v>50</v>
      </c>
      <c r="I138" s="162">
        <v>50</v>
      </c>
      <c r="J138" s="169">
        <v>50</v>
      </c>
      <c r="K138" s="169">
        <v>65</v>
      </c>
      <c r="L138" s="163">
        <v>70</v>
      </c>
      <c r="M138" s="162">
        <v>70</v>
      </c>
      <c r="N138" s="163">
        <v>73</v>
      </c>
    </row>
    <row r="139" spans="1:14" ht="12" customHeight="1">
      <c r="A139" s="18"/>
      <c r="B139" s="11">
        <v>2020</v>
      </c>
      <c r="C139" s="162">
        <v>70</v>
      </c>
      <c r="D139" s="163">
        <v>70</v>
      </c>
      <c r="E139" s="162">
        <v>70</v>
      </c>
      <c r="F139" s="162">
        <v>70</v>
      </c>
      <c r="G139" s="163">
        <v>60</v>
      </c>
      <c r="H139" s="162">
        <v>60</v>
      </c>
      <c r="I139" s="162">
        <v>60</v>
      </c>
      <c r="J139" s="169">
        <v>70</v>
      </c>
      <c r="K139" s="162">
        <v>60</v>
      </c>
      <c r="L139" s="163">
        <v>52.5</v>
      </c>
      <c r="M139" s="162">
        <v>60</v>
      </c>
      <c r="N139" s="163">
        <v>60</v>
      </c>
    </row>
    <row r="140" spans="1:14" ht="12" customHeight="1">
      <c r="A140" s="18"/>
      <c r="B140" s="11">
        <v>2021</v>
      </c>
      <c r="C140" s="162">
        <v>72.5</v>
      </c>
      <c r="D140" s="163">
        <v>77.5</v>
      </c>
      <c r="E140" s="162">
        <v>75</v>
      </c>
      <c r="F140" s="162">
        <v>75</v>
      </c>
      <c r="G140" s="163">
        <v>75</v>
      </c>
      <c r="H140" s="162">
        <v>75</v>
      </c>
      <c r="I140" s="162">
        <v>75</v>
      </c>
      <c r="J140" s="162">
        <v>75</v>
      </c>
      <c r="K140" s="162">
        <v>85</v>
      </c>
      <c r="L140" s="163">
        <v>75</v>
      </c>
      <c r="M140" s="162">
        <v>75</v>
      </c>
      <c r="N140" s="163">
        <v>75</v>
      </c>
    </row>
    <row r="141" spans="1:14" ht="12" customHeight="1">
      <c r="A141" s="18"/>
      <c r="B141" s="11">
        <v>2022</v>
      </c>
      <c r="C141" s="162">
        <v>75</v>
      </c>
      <c r="D141" s="163">
        <v>75</v>
      </c>
      <c r="E141" s="162">
        <v>73</v>
      </c>
      <c r="F141" s="162">
        <v>73</v>
      </c>
      <c r="G141" s="163">
        <v>80</v>
      </c>
      <c r="H141" s="162">
        <v>80</v>
      </c>
      <c r="I141" s="162">
        <v>80</v>
      </c>
      <c r="J141" s="162">
        <v>112</v>
      </c>
      <c r="K141" s="162">
        <v>123</v>
      </c>
      <c r="L141" s="163">
        <v>123</v>
      </c>
      <c r="M141" s="162">
        <v>80</v>
      </c>
      <c r="N141" s="163">
        <v>97.5</v>
      </c>
    </row>
    <row r="142" spans="1:14" ht="12" customHeight="1">
      <c r="A142" s="18"/>
      <c r="B142" s="11">
        <v>2023</v>
      </c>
      <c r="C142" s="162">
        <v>125</v>
      </c>
      <c r="D142" s="162">
        <v>125</v>
      </c>
      <c r="E142" s="162">
        <v>125</v>
      </c>
      <c r="F142" s="162">
        <v>145</v>
      </c>
      <c r="G142" s="163">
        <v>125</v>
      </c>
      <c r="H142" s="162">
        <v>125</v>
      </c>
      <c r="I142" s="162">
        <v>125</v>
      </c>
      <c r="J142" s="162">
        <v>125</v>
      </c>
      <c r="K142" s="162">
        <v>125</v>
      </c>
      <c r="L142" s="162">
        <v>125</v>
      </c>
      <c r="M142" s="162">
        <v>125</v>
      </c>
      <c r="N142" s="162">
        <v>125</v>
      </c>
    </row>
    <row r="143" spans="1:14" ht="12" customHeight="1">
      <c r="A143" s="18"/>
      <c r="B143" s="11">
        <v>2024</v>
      </c>
      <c r="C143" s="162">
        <v>105</v>
      </c>
      <c r="D143" s="162">
        <v>95</v>
      </c>
      <c r="E143" s="162">
        <v>86</v>
      </c>
      <c r="F143" s="162">
        <v>95</v>
      </c>
      <c r="G143" s="163">
        <v>130</v>
      </c>
      <c r="H143" s="162">
        <v>108</v>
      </c>
      <c r="I143" s="162">
        <v>130</v>
      </c>
      <c r="J143" s="162">
        <v>145</v>
      </c>
      <c r="K143" s="162">
        <v>100</v>
      </c>
      <c r="L143" s="162">
        <v>100</v>
      </c>
      <c r="M143" s="163" t="s">
        <v>40</v>
      </c>
      <c r="N143" s="162">
        <v>107.5</v>
      </c>
    </row>
    <row r="144" spans="1:14" ht="12" customHeight="1">
      <c r="A144" s="130"/>
      <c r="B144" s="131">
        <v>2025</v>
      </c>
      <c r="C144" s="167">
        <v>108</v>
      </c>
      <c r="D144" s="167">
        <v>105</v>
      </c>
      <c r="E144" s="167">
        <v>108</v>
      </c>
      <c r="F144" s="167">
        <v>108</v>
      </c>
      <c r="G144" s="167">
        <v>88</v>
      </c>
      <c r="H144" s="167">
        <v>95</v>
      </c>
      <c r="I144" s="167">
        <v>94</v>
      </c>
      <c r="J144" s="167">
        <v>90</v>
      </c>
      <c r="K144" s="167">
        <v>92</v>
      </c>
      <c r="L144" s="167">
        <v>94</v>
      </c>
      <c r="M144" s="165">
        <v>86</v>
      </c>
      <c r="N144" s="167"/>
    </row>
    <row r="145" spans="1:14" ht="12" customHeight="1">
      <c r="A145" s="18" t="s">
        <v>54</v>
      </c>
      <c r="B145" s="11">
        <v>2018</v>
      </c>
      <c r="C145" s="169">
        <v>56.5</v>
      </c>
      <c r="D145" s="168">
        <v>56</v>
      </c>
      <c r="E145" s="169">
        <v>58</v>
      </c>
      <c r="F145" s="162">
        <v>60</v>
      </c>
      <c r="G145" s="163">
        <v>59</v>
      </c>
      <c r="H145" s="162">
        <v>59</v>
      </c>
      <c r="I145" s="162">
        <v>58</v>
      </c>
      <c r="J145" s="162">
        <v>58</v>
      </c>
      <c r="K145" s="162">
        <v>58</v>
      </c>
      <c r="L145" s="163">
        <v>60</v>
      </c>
      <c r="M145" s="162">
        <v>60</v>
      </c>
      <c r="N145" s="163">
        <v>60</v>
      </c>
    </row>
    <row r="146" spans="1:14" ht="12" customHeight="1">
      <c r="A146" s="18"/>
      <c r="B146" s="11">
        <v>2019</v>
      </c>
      <c r="C146" s="162">
        <v>60</v>
      </c>
      <c r="D146" s="163">
        <v>60</v>
      </c>
      <c r="E146" s="162">
        <v>63</v>
      </c>
      <c r="F146" s="162">
        <v>62.5</v>
      </c>
      <c r="G146" s="163">
        <v>62.5</v>
      </c>
      <c r="H146" s="162">
        <v>60</v>
      </c>
      <c r="I146" s="162">
        <v>60</v>
      </c>
      <c r="J146" s="169">
        <v>62</v>
      </c>
      <c r="K146" s="169">
        <v>62.5</v>
      </c>
      <c r="L146" s="163">
        <v>62.5</v>
      </c>
      <c r="M146" s="163">
        <v>62.5</v>
      </c>
      <c r="N146" s="163">
        <v>62.5</v>
      </c>
    </row>
    <row r="147" spans="1:14" ht="12" customHeight="1">
      <c r="A147" s="18"/>
      <c r="B147" s="11">
        <v>2020</v>
      </c>
      <c r="C147" s="162">
        <v>60</v>
      </c>
      <c r="D147" s="163">
        <v>62.5</v>
      </c>
      <c r="E147" s="162" t="s">
        <v>40</v>
      </c>
      <c r="F147" s="162" t="s">
        <v>40</v>
      </c>
      <c r="G147" s="163">
        <v>62.5</v>
      </c>
      <c r="H147" s="162">
        <v>62.5</v>
      </c>
      <c r="I147" s="162" t="s">
        <v>40</v>
      </c>
      <c r="J147" s="162">
        <v>62.5</v>
      </c>
      <c r="K147" s="169">
        <v>75</v>
      </c>
      <c r="L147" s="168">
        <v>75</v>
      </c>
      <c r="M147" s="168">
        <v>75</v>
      </c>
      <c r="N147" s="168">
        <v>75</v>
      </c>
    </row>
    <row r="148" spans="1:14" ht="12" customHeight="1">
      <c r="A148" s="18"/>
      <c r="B148" s="11">
        <v>2021</v>
      </c>
      <c r="C148" s="162">
        <v>65</v>
      </c>
      <c r="D148" s="163">
        <v>65</v>
      </c>
      <c r="E148" s="162">
        <v>65</v>
      </c>
      <c r="F148" s="162">
        <v>65</v>
      </c>
      <c r="G148" s="163">
        <v>65</v>
      </c>
      <c r="H148" s="162">
        <v>66</v>
      </c>
      <c r="I148" s="162">
        <v>65</v>
      </c>
      <c r="J148" s="162">
        <v>70</v>
      </c>
      <c r="K148" s="162">
        <v>70</v>
      </c>
      <c r="L148" s="163">
        <v>70</v>
      </c>
      <c r="M148" s="163">
        <v>70</v>
      </c>
      <c r="N148" s="163">
        <v>70</v>
      </c>
    </row>
    <row r="149" spans="1:14" ht="12" customHeight="1">
      <c r="A149" s="18"/>
      <c r="B149" s="11">
        <v>2022</v>
      </c>
      <c r="C149" s="162">
        <v>70</v>
      </c>
      <c r="D149" s="163">
        <v>70</v>
      </c>
      <c r="E149" s="162">
        <v>70</v>
      </c>
      <c r="F149" s="162">
        <v>75</v>
      </c>
      <c r="G149" s="163">
        <v>71</v>
      </c>
      <c r="H149" s="162">
        <v>75</v>
      </c>
      <c r="I149" s="162">
        <v>75</v>
      </c>
      <c r="J149" s="162">
        <v>75</v>
      </c>
      <c r="K149" s="162">
        <v>75</v>
      </c>
      <c r="L149" s="163">
        <v>75</v>
      </c>
      <c r="M149" s="163">
        <v>75</v>
      </c>
      <c r="N149" s="163">
        <v>75</v>
      </c>
    </row>
    <row r="150" spans="1:14" ht="12" customHeight="1">
      <c r="A150" s="18"/>
      <c r="B150" s="11">
        <v>2023</v>
      </c>
      <c r="C150" s="162">
        <v>80</v>
      </c>
      <c r="D150" s="162">
        <v>90</v>
      </c>
      <c r="E150" s="162">
        <v>95</v>
      </c>
      <c r="F150" s="162">
        <v>95</v>
      </c>
      <c r="G150" s="163">
        <v>95</v>
      </c>
      <c r="H150" s="162">
        <v>95</v>
      </c>
      <c r="I150" s="162">
        <v>95</v>
      </c>
      <c r="J150" s="162">
        <v>95</v>
      </c>
      <c r="K150" s="162">
        <v>95</v>
      </c>
      <c r="L150" s="162">
        <v>95</v>
      </c>
      <c r="M150" s="163" t="s">
        <v>40</v>
      </c>
      <c r="N150" s="163" t="s">
        <v>40</v>
      </c>
    </row>
    <row r="151" spans="1:14" ht="12" customHeight="1">
      <c r="A151" s="18"/>
      <c r="B151" s="11">
        <v>2024</v>
      </c>
      <c r="C151" s="5" t="s">
        <v>4</v>
      </c>
      <c r="D151" s="5" t="s">
        <v>4</v>
      </c>
      <c r="E151" s="162">
        <v>88</v>
      </c>
      <c r="F151" s="162">
        <v>100</v>
      </c>
      <c r="G151" s="163">
        <v>95</v>
      </c>
      <c r="H151" s="5" t="s">
        <v>4</v>
      </c>
      <c r="I151" s="5" t="s">
        <v>4</v>
      </c>
      <c r="J151" s="5" t="s">
        <v>4</v>
      </c>
      <c r="K151" s="5" t="s">
        <v>4</v>
      </c>
      <c r="L151" s="162">
        <v>110</v>
      </c>
      <c r="M151" s="162">
        <v>108</v>
      </c>
      <c r="N151" s="162">
        <v>125</v>
      </c>
    </row>
    <row r="152" spans="1:14" ht="12" customHeight="1">
      <c r="A152" s="130"/>
      <c r="B152" s="131">
        <v>2025</v>
      </c>
      <c r="C152" s="167">
        <v>80</v>
      </c>
      <c r="D152" s="166" t="s">
        <v>4</v>
      </c>
      <c r="E152" s="166" t="s">
        <v>4</v>
      </c>
      <c r="F152" s="167">
        <v>96</v>
      </c>
      <c r="G152" s="167">
        <v>96</v>
      </c>
      <c r="H152" s="167">
        <v>94</v>
      </c>
      <c r="I152" s="167">
        <v>82.3</v>
      </c>
      <c r="J152" s="167">
        <v>98</v>
      </c>
      <c r="K152" s="167">
        <v>80</v>
      </c>
      <c r="L152" s="167">
        <v>102</v>
      </c>
      <c r="M152" s="167">
        <v>102</v>
      </c>
      <c r="N152" s="167"/>
    </row>
    <row r="153" spans="1:14" ht="12" customHeight="1">
      <c r="A153" s="586" t="s">
        <v>45</v>
      </c>
      <c r="B153" s="131">
        <v>2025</v>
      </c>
      <c r="C153" s="166" t="s">
        <v>4</v>
      </c>
      <c r="D153" s="166" t="s">
        <v>4</v>
      </c>
      <c r="E153" s="166" t="s">
        <v>4</v>
      </c>
      <c r="F153" s="166" t="s">
        <v>4</v>
      </c>
      <c r="G153" s="166" t="s">
        <v>4</v>
      </c>
      <c r="H153" s="166" t="s">
        <v>4</v>
      </c>
      <c r="I153" s="166" t="s">
        <v>4</v>
      </c>
      <c r="J153" s="166" t="s">
        <v>4</v>
      </c>
      <c r="K153" s="166" t="s">
        <v>4</v>
      </c>
      <c r="L153" s="167">
        <v>55</v>
      </c>
      <c r="M153" s="166" t="s">
        <v>4</v>
      </c>
      <c r="N153" s="167"/>
    </row>
    <row r="154" spans="1:14" ht="12" customHeight="1">
      <c r="A154" s="18" t="s">
        <v>76</v>
      </c>
      <c r="B154" s="11">
        <v>2018</v>
      </c>
      <c r="C154" s="169">
        <v>170</v>
      </c>
      <c r="D154" s="168">
        <v>170</v>
      </c>
      <c r="E154" s="169">
        <v>170</v>
      </c>
      <c r="F154" s="162">
        <v>170</v>
      </c>
      <c r="G154" s="163">
        <v>170</v>
      </c>
      <c r="H154" s="162">
        <v>170</v>
      </c>
      <c r="I154" s="162">
        <v>170</v>
      </c>
      <c r="J154" s="162">
        <v>170</v>
      </c>
      <c r="K154" s="162">
        <v>170</v>
      </c>
      <c r="L154" s="163">
        <v>170</v>
      </c>
      <c r="M154" s="163">
        <v>170</v>
      </c>
      <c r="N154" s="163">
        <v>170</v>
      </c>
    </row>
    <row r="155" spans="1:14" ht="12" customHeight="1">
      <c r="A155" s="18"/>
      <c r="B155" s="11">
        <v>2019</v>
      </c>
      <c r="C155" s="162">
        <v>119</v>
      </c>
      <c r="D155" s="163">
        <v>119</v>
      </c>
      <c r="E155" s="162">
        <v>119</v>
      </c>
      <c r="F155" s="162">
        <v>121</v>
      </c>
      <c r="G155" s="163">
        <v>121</v>
      </c>
      <c r="H155" s="162">
        <v>119</v>
      </c>
      <c r="I155" s="162">
        <v>119</v>
      </c>
      <c r="J155" s="169">
        <v>121</v>
      </c>
      <c r="K155" s="169">
        <v>125</v>
      </c>
      <c r="L155" s="163">
        <v>125</v>
      </c>
      <c r="M155" s="163">
        <v>125</v>
      </c>
      <c r="N155" s="163">
        <v>125</v>
      </c>
    </row>
    <row r="156" spans="1:14" ht="12" customHeight="1">
      <c r="A156" s="18"/>
      <c r="B156" s="11">
        <v>2020</v>
      </c>
      <c r="C156" s="162">
        <v>125</v>
      </c>
      <c r="D156" s="163">
        <v>125</v>
      </c>
      <c r="E156" s="162">
        <v>125</v>
      </c>
      <c r="F156" s="162">
        <v>125</v>
      </c>
      <c r="G156" s="163">
        <v>125</v>
      </c>
      <c r="H156" s="162">
        <v>125</v>
      </c>
      <c r="I156" s="162">
        <v>125</v>
      </c>
      <c r="J156" s="162">
        <v>125</v>
      </c>
      <c r="K156" s="162">
        <v>125</v>
      </c>
      <c r="L156" s="163">
        <v>125</v>
      </c>
      <c r="M156" s="163">
        <v>125</v>
      </c>
      <c r="N156" s="163">
        <v>125</v>
      </c>
    </row>
    <row r="157" spans="1:14" ht="12" customHeight="1">
      <c r="A157" s="18"/>
      <c r="B157" s="11">
        <v>2021</v>
      </c>
      <c r="C157" s="162" t="s">
        <v>40</v>
      </c>
      <c r="D157" s="163" t="s">
        <v>40</v>
      </c>
      <c r="E157" s="162" t="s">
        <v>40</v>
      </c>
      <c r="F157" s="162" t="s">
        <v>40</v>
      </c>
      <c r="G157" s="163" t="s">
        <v>40</v>
      </c>
      <c r="H157" s="162" t="s">
        <v>40</v>
      </c>
      <c r="I157" s="162" t="s">
        <v>40</v>
      </c>
      <c r="J157" s="162" t="s">
        <v>40</v>
      </c>
      <c r="K157" s="162" t="s">
        <v>40</v>
      </c>
      <c r="L157" s="163" t="s">
        <v>40</v>
      </c>
      <c r="M157" s="163" t="s">
        <v>40</v>
      </c>
      <c r="N157" s="163" t="s">
        <v>40</v>
      </c>
    </row>
    <row r="158" spans="1:14" ht="12" customHeight="1">
      <c r="A158" s="18"/>
      <c r="B158" s="11">
        <v>2022</v>
      </c>
      <c r="C158" s="162">
        <v>72.5</v>
      </c>
      <c r="D158" s="163">
        <v>72.5</v>
      </c>
      <c r="E158" s="162">
        <v>75</v>
      </c>
      <c r="F158" s="162">
        <v>70</v>
      </c>
      <c r="G158" s="163" t="s">
        <v>40</v>
      </c>
      <c r="H158" s="162" t="s">
        <v>40</v>
      </c>
      <c r="I158" s="162" t="s">
        <v>40</v>
      </c>
      <c r="J158" s="162">
        <v>77.5</v>
      </c>
      <c r="K158" s="162">
        <v>75</v>
      </c>
      <c r="L158" s="163">
        <v>75</v>
      </c>
      <c r="M158" s="163">
        <v>77.5</v>
      </c>
      <c r="N158" s="163">
        <v>70</v>
      </c>
    </row>
    <row r="159" spans="1:14" ht="12" customHeight="1">
      <c r="A159" s="18"/>
      <c r="B159" s="11">
        <v>2023</v>
      </c>
      <c r="C159" s="162">
        <v>150</v>
      </c>
      <c r="D159" s="162">
        <v>123</v>
      </c>
      <c r="E159" s="162" t="s">
        <v>40</v>
      </c>
      <c r="F159" s="162">
        <v>125</v>
      </c>
      <c r="G159" s="163">
        <v>125</v>
      </c>
      <c r="H159" s="162">
        <v>125</v>
      </c>
      <c r="I159" s="162">
        <v>125</v>
      </c>
      <c r="J159" s="162">
        <v>125</v>
      </c>
      <c r="K159" s="162">
        <v>125</v>
      </c>
      <c r="L159" s="162">
        <v>125</v>
      </c>
      <c r="M159" s="162">
        <v>120</v>
      </c>
      <c r="N159" s="162">
        <v>120</v>
      </c>
    </row>
    <row r="160" spans="1:14" ht="12" customHeight="1">
      <c r="A160" s="18"/>
      <c r="B160" s="11">
        <v>2024</v>
      </c>
      <c r="C160" s="5" t="s">
        <v>4</v>
      </c>
      <c r="D160" s="162">
        <v>105</v>
      </c>
      <c r="E160" s="162">
        <v>105</v>
      </c>
      <c r="F160" s="162">
        <v>105</v>
      </c>
      <c r="G160" s="164" t="s">
        <v>4</v>
      </c>
      <c r="H160" s="162">
        <v>100</v>
      </c>
      <c r="I160" s="5" t="s">
        <v>4</v>
      </c>
      <c r="J160" s="5" t="s">
        <v>4</v>
      </c>
      <c r="K160" s="5" t="s">
        <v>4</v>
      </c>
      <c r="L160" s="162">
        <v>150</v>
      </c>
      <c r="M160" s="162">
        <v>245</v>
      </c>
      <c r="N160" s="5" t="s">
        <v>4</v>
      </c>
    </row>
    <row r="161" spans="1:14" ht="12" customHeight="1">
      <c r="A161" s="130"/>
      <c r="B161" s="131">
        <v>2025</v>
      </c>
      <c r="C161" s="167">
        <v>180</v>
      </c>
      <c r="D161" s="167">
        <v>220</v>
      </c>
      <c r="E161" s="166" t="s">
        <v>4</v>
      </c>
      <c r="F161" s="167">
        <v>250</v>
      </c>
      <c r="G161" s="167">
        <v>240</v>
      </c>
      <c r="H161" s="166" t="s">
        <v>4</v>
      </c>
      <c r="I161" s="167">
        <v>240</v>
      </c>
      <c r="J161" s="166" t="s">
        <v>4</v>
      </c>
      <c r="K161" s="166" t="s">
        <v>4</v>
      </c>
      <c r="L161" s="167">
        <v>250</v>
      </c>
      <c r="M161" s="166" t="s">
        <v>4</v>
      </c>
      <c r="N161" s="166"/>
    </row>
    <row r="162" spans="1:14" ht="12" customHeight="1">
      <c r="A162" s="18" t="s">
        <v>60</v>
      </c>
      <c r="B162" s="11">
        <v>2018</v>
      </c>
      <c r="C162" s="169">
        <v>132.5</v>
      </c>
      <c r="D162" s="168">
        <v>127.5</v>
      </c>
      <c r="E162" s="169">
        <v>135</v>
      </c>
      <c r="F162" s="162">
        <v>132.5</v>
      </c>
      <c r="G162" s="163">
        <v>125</v>
      </c>
      <c r="H162" s="162">
        <v>127.5</v>
      </c>
      <c r="I162" s="162">
        <v>107.5</v>
      </c>
      <c r="J162" s="162">
        <v>132.5</v>
      </c>
      <c r="K162" s="162">
        <v>112.5</v>
      </c>
      <c r="L162" s="163">
        <v>132.5</v>
      </c>
      <c r="M162" s="163">
        <v>132.5</v>
      </c>
      <c r="N162" s="163">
        <v>132.5</v>
      </c>
    </row>
    <row r="163" spans="1:14" ht="12" customHeight="1">
      <c r="A163" s="18"/>
      <c r="B163" s="11">
        <v>2019</v>
      </c>
      <c r="C163" s="162">
        <v>132.5</v>
      </c>
      <c r="D163" s="163">
        <v>132.5</v>
      </c>
      <c r="E163" s="162">
        <v>132.5</v>
      </c>
      <c r="F163" s="162">
        <v>132.5</v>
      </c>
      <c r="G163" s="163">
        <v>132.5</v>
      </c>
      <c r="H163" s="162">
        <v>127.5</v>
      </c>
      <c r="I163" s="162">
        <v>127.5</v>
      </c>
      <c r="J163" s="169">
        <v>132.5</v>
      </c>
      <c r="K163" s="169">
        <v>140</v>
      </c>
      <c r="L163" s="163">
        <v>140</v>
      </c>
      <c r="M163" s="163">
        <v>140</v>
      </c>
      <c r="N163" s="163">
        <v>115</v>
      </c>
    </row>
    <row r="164" spans="1:14" ht="12" customHeight="1">
      <c r="A164" s="19"/>
      <c r="B164" s="11">
        <v>2020</v>
      </c>
      <c r="C164" s="162">
        <v>135</v>
      </c>
      <c r="D164" s="163">
        <v>135</v>
      </c>
      <c r="E164" s="162">
        <v>135</v>
      </c>
      <c r="F164" s="162">
        <v>135</v>
      </c>
      <c r="G164" s="163">
        <v>135</v>
      </c>
      <c r="H164" s="162">
        <v>135</v>
      </c>
      <c r="I164" s="162">
        <v>135</v>
      </c>
      <c r="J164" s="169">
        <v>125</v>
      </c>
      <c r="K164" s="169">
        <v>125</v>
      </c>
      <c r="L164" s="163">
        <v>135</v>
      </c>
      <c r="M164" s="163">
        <v>140</v>
      </c>
      <c r="N164" s="163">
        <v>135</v>
      </c>
    </row>
    <row r="165" spans="1:14" ht="12" customHeight="1">
      <c r="A165" s="19"/>
      <c r="B165" s="11">
        <v>2021</v>
      </c>
      <c r="C165" s="162">
        <v>135</v>
      </c>
      <c r="D165" s="163">
        <v>115</v>
      </c>
      <c r="E165" s="162">
        <v>95</v>
      </c>
      <c r="F165" s="162">
        <v>95</v>
      </c>
      <c r="G165" s="163">
        <v>140</v>
      </c>
      <c r="H165" s="162">
        <v>140</v>
      </c>
      <c r="I165" s="162">
        <v>140</v>
      </c>
      <c r="J165" s="162">
        <v>140</v>
      </c>
      <c r="K165" s="162">
        <v>140</v>
      </c>
      <c r="L165" s="163">
        <v>140</v>
      </c>
      <c r="M165" s="163">
        <v>140</v>
      </c>
      <c r="N165" s="163">
        <v>140</v>
      </c>
    </row>
    <row r="166" spans="1:14" ht="12" customHeight="1">
      <c r="A166" s="19"/>
      <c r="B166" s="11">
        <v>2022</v>
      </c>
      <c r="C166" s="162">
        <v>130</v>
      </c>
      <c r="D166" s="163">
        <v>130</v>
      </c>
      <c r="E166" s="162">
        <v>125</v>
      </c>
      <c r="F166" s="162">
        <v>125</v>
      </c>
      <c r="G166" s="163">
        <v>125</v>
      </c>
      <c r="H166" s="162">
        <v>125</v>
      </c>
      <c r="I166" s="162">
        <v>125</v>
      </c>
      <c r="J166" s="162">
        <v>125</v>
      </c>
      <c r="K166" s="162">
        <v>125</v>
      </c>
      <c r="L166" s="163">
        <v>125</v>
      </c>
      <c r="M166" s="162">
        <v>125</v>
      </c>
      <c r="N166" s="163">
        <v>125</v>
      </c>
    </row>
    <row r="167" spans="1:14" ht="12" customHeight="1">
      <c r="A167" s="19"/>
      <c r="B167" s="11">
        <v>2023</v>
      </c>
      <c r="C167" s="162">
        <v>125</v>
      </c>
      <c r="D167" s="162">
        <v>130</v>
      </c>
      <c r="E167" s="162">
        <v>130</v>
      </c>
      <c r="F167" s="162">
        <v>125</v>
      </c>
      <c r="G167" s="163">
        <v>135</v>
      </c>
      <c r="H167" s="162">
        <v>125</v>
      </c>
      <c r="I167" s="162">
        <v>125</v>
      </c>
      <c r="J167" s="162">
        <v>125</v>
      </c>
      <c r="K167" s="162">
        <v>130</v>
      </c>
      <c r="L167" s="162">
        <v>130</v>
      </c>
      <c r="M167" s="163">
        <v>120</v>
      </c>
      <c r="N167" s="162">
        <v>120</v>
      </c>
    </row>
    <row r="168" spans="1:14" ht="12" customHeight="1">
      <c r="A168" s="19"/>
      <c r="B168" s="11">
        <v>2024</v>
      </c>
      <c r="C168" s="162">
        <v>105</v>
      </c>
      <c r="D168" s="162">
        <v>120</v>
      </c>
      <c r="E168" s="162">
        <v>115</v>
      </c>
      <c r="F168" s="162">
        <v>120</v>
      </c>
      <c r="G168" s="163">
        <v>120</v>
      </c>
      <c r="H168" s="162">
        <v>120</v>
      </c>
      <c r="I168" s="162">
        <v>120</v>
      </c>
      <c r="J168" s="162">
        <v>120</v>
      </c>
      <c r="K168" s="162">
        <v>115</v>
      </c>
      <c r="L168" s="5" t="s">
        <v>4</v>
      </c>
      <c r="M168" s="5" t="s">
        <v>4</v>
      </c>
      <c r="N168" s="162">
        <v>110</v>
      </c>
    </row>
    <row r="169" spans="1:14" ht="12" customHeight="1">
      <c r="A169" s="146"/>
      <c r="B169" s="131">
        <v>2025</v>
      </c>
      <c r="C169" s="167">
        <v>110</v>
      </c>
      <c r="D169" s="167">
        <v>110</v>
      </c>
      <c r="E169" s="167">
        <v>110</v>
      </c>
      <c r="F169" s="167">
        <v>110</v>
      </c>
      <c r="G169" s="167">
        <v>110</v>
      </c>
      <c r="H169" s="167">
        <v>145</v>
      </c>
      <c r="I169" s="167">
        <v>145</v>
      </c>
      <c r="J169" s="167">
        <v>145</v>
      </c>
      <c r="K169" s="167">
        <v>145</v>
      </c>
      <c r="L169" s="166" t="s">
        <v>4</v>
      </c>
      <c r="M169" s="166" t="s">
        <v>4</v>
      </c>
      <c r="N169" s="167"/>
    </row>
    <row r="170" spans="1:14" ht="9" customHeight="1">
      <c r="A170" s="10" t="s">
        <v>73</v>
      </c>
      <c r="B170" s="172"/>
      <c r="C170" s="173"/>
      <c r="D170" s="153"/>
      <c r="E170" s="153"/>
      <c r="F170" s="153"/>
      <c r="G170" s="153"/>
      <c r="H170" s="153"/>
      <c r="I170" s="153"/>
      <c r="J170" s="153"/>
      <c r="K170" s="153"/>
      <c r="L170" s="153"/>
      <c r="M170" s="153"/>
      <c r="N170" s="153"/>
    </row>
    <row r="171" spans="1:14" ht="9" customHeight="1">
      <c r="A171" s="116" t="s">
        <v>55</v>
      </c>
      <c r="B171" s="174"/>
      <c r="C171" s="175"/>
      <c r="D171" s="156"/>
      <c r="E171" s="156"/>
      <c r="F171" s="156"/>
      <c r="G171" s="156"/>
      <c r="H171" s="153"/>
      <c r="I171" s="153"/>
      <c r="J171" s="153"/>
      <c r="K171" s="153"/>
      <c r="L171" s="153"/>
      <c r="M171" s="153"/>
      <c r="N171" s="153"/>
    </row>
    <row r="172" spans="1:14" ht="9" customHeight="1">
      <c r="A172" s="118" t="s">
        <v>56</v>
      </c>
      <c r="B172" s="176"/>
      <c r="C172" s="176"/>
      <c r="D172" s="176"/>
      <c r="E172" s="176"/>
      <c r="F172" s="176"/>
      <c r="G172" s="176"/>
      <c r="H172" s="176"/>
      <c r="I172" s="176"/>
      <c r="J172" s="176"/>
      <c r="K172" s="176"/>
      <c r="L172" s="176"/>
      <c r="M172" s="176"/>
      <c r="N172" s="176"/>
    </row>
    <row r="173" spans="1:14" ht="9" customHeight="1">
      <c r="A173" s="118" t="s">
        <v>410</v>
      </c>
      <c r="B173" s="176"/>
      <c r="C173" s="176"/>
      <c r="D173" s="176"/>
      <c r="E173" s="176"/>
      <c r="F173" s="176"/>
      <c r="G173" s="176"/>
      <c r="H173" s="176"/>
      <c r="I173" s="176"/>
      <c r="J173" s="176"/>
      <c r="K173" s="176"/>
      <c r="L173" s="176"/>
      <c r="M173" s="176"/>
      <c r="N173" s="176"/>
    </row>
    <row r="174" spans="1:14" ht="9" customHeight="1">
      <c r="A174" s="118"/>
    </row>
    <row r="175" spans="1:14" ht="9.75" customHeight="1">
      <c r="A175" s="118"/>
    </row>
  </sheetData>
  <mergeCells count="3">
    <mergeCell ref="A1:N1"/>
    <mergeCell ref="A58:F58"/>
    <mergeCell ref="A110:F110"/>
  </mergeCells>
  <pageMargins left="0.27559055118110237" right="0.27559055118110237" top="0.39370078740157483" bottom="0.39370078740157483" header="0" footer="0"/>
  <pageSetup paperSize="9" orientation="portrait" horizontalDpi="0" verticalDpi="0"/>
  <rowBreaks count="1" manualBreakCount="1">
    <brk id="57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Hoja16"/>
  <dimension ref="A1:I148"/>
  <sheetViews>
    <sheetView showGridLines="0" topLeftCell="A46" zoomScaleNormal="100" workbookViewId="0">
      <selection activeCell="G72" sqref="G72"/>
    </sheetView>
  </sheetViews>
  <sheetFormatPr baseColWidth="10" defaultColWidth="11.5" defaultRowHeight="13"/>
  <cols>
    <col min="1" max="1" width="21.83203125" style="222" customWidth="1"/>
    <col min="2" max="2" width="7.83203125" style="459" customWidth="1"/>
    <col min="3" max="4" width="7.83203125" style="222" customWidth="1"/>
    <col min="5" max="5" width="7.83203125" style="459" customWidth="1"/>
    <col min="6" max="7" width="7.83203125" style="222" customWidth="1"/>
    <col min="8" max="16384" width="11.5" style="222"/>
  </cols>
  <sheetData>
    <row r="1" spans="1:9">
      <c r="A1" s="234" t="s">
        <v>130</v>
      </c>
      <c r="B1" s="452"/>
      <c r="C1" s="235"/>
      <c r="D1" s="235"/>
      <c r="E1" s="452"/>
      <c r="F1" s="235"/>
      <c r="G1" s="52"/>
    </row>
    <row r="2" spans="1:9">
      <c r="A2" s="234" t="s">
        <v>588</v>
      </c>
      <c r="B2" s="452"/>
      <c r="C2" s="235"/>
      <c r="D2" s="235"/>
      <c r="E2" s="452"/>
      <c r="F2" s="235"/>
      <c r="G2" s="52"/>
    </row>
    <row r="3" spans="1:9" ht="5" customHeight="1">
      <c r="A3" s="180"/>
      <c r="B3" s="452"/>
      <c r="C3" s="235"/>
      <c r="D3" s="235"/>
      <c r="E3" s="452"/>
      <c r="F3" s="235"/>
      <c r="G3" s="52"/>
    </row>
    <row r="4" spans="1:9" ht="12" customHeight="1">
      <c r="A4" s="778" t="s">
        <v>0</v>
      </c>
      <c r="B4" s="780" t="s">
        <v>131</v>
      </c>
      <c r="C4" s="781"/>
      <c r="D4" s="782"/>
      <c r="E4" s="780" t="s">
        <v>132</v>
      </c>
      <c r="F4" s="781"/>
      <c r="G4" s="782"/>
    </row>
    <row r="5" spans="1:9" ht="12" customHeight="1">
      <c r="A5" s="779"/>
      <c r="B5" s="463" t="s">
        <v>133</v>
      </c>
      <c r="C5" s="227" t="s">
        <v>137</v>
      </c>
      <c r="D5" s="228" t="s">
        <v>1</v>
      </c>
      <c r="E5" s="463" t="s">
        <v>133</v>
      </c>
      <c r="F5" s="227" t="s">
        <v>137</v>
      </c>
      <c r="G5" s="228" t="s">
        <v>1</v>
      </c>
    </row>
    <row r="6" spans="1:9" ht="3" customHeight="1">
      <c r="A6" s="229"/>
      <c r="B6" s="453"/>
      <c r="C6" s="230"/>
      <c r="D6" s="231"/>
      <c r="E6" s="453"/>
      <c r="F6" s="230"/>
      <c r="G6" s="231"/>
    </row>
    <row r="7" spans="1:9" ht="11" customHeight="1">
      <c r="A7" s="224" t="s">
        <v>400</v>
      </c>
      <c r="B7" s="454"/>
      <c r="C7" s="237"/>
      <c r="D7" s="236"/>
      <c r="E7" s="454"/>
      <c r="F7" s="237"/>
      <c r="G7" s="236"/>
    </row>
    <row r="8" spans="1:9" ht="11" customHeight="1">
      <c r="A8" s="251" t="s">
        <v>404</v>
      </c>
      <c r="B8" s="253">
        <v>120</v>
      </c>
      <c r="C8" s="243">
        <v>80</v>
      </c>
      <c r="D8" s="245">
        <f t="shared" ref="D8:D11" si="0">((C8/B8)     -    1)*100</f>
        <v>-33.333333333333336</v>
      </c>
      <c r="E8" s="253">
        <v>100</v>
      </c>
      <c r="F8" s="243">
        <v>102</v>
      </c>
      <c r="G8" s="245">
        <f t="shared" ref="G8:G9" si="1">((F8/E8)     -    1)*100</f>
        <v>2.0000000000000018</v>
      </c>
    </row>
    <row r="9" spans="1:9" ht="11" customHeight="1">
      <c r="A9" s="251" t="s">
        <v>401</v>
      </c>
      <c r="B9" s="253">
        <v>150</v>
      </c>
      <c r="C9" s="243">
        <v>150</v>
      </c>
      <c r="D9" s="245">
        <f t="shared" si="0"/>
        <v>0</v>
      </c>
      <c r="E9" s="253">
        <v>80</v>
      </c>
      <c r="F9" s="243">
        <v>80</v>
      </c>
      <c r="G9" s="245">
        <f t="shared" si="1"/>
        <v>0</v>
      </c>
    </row>
    <row r="10" spans="1:9" ht="11" customHeight="1">
      <c r="A10" s="224" t="s">
        <v>65</v>
      </c>
      <c r="B10" s="454"/>
      <c r="C10" s="237"/>
      <c r="D10" s="236"/>
      <c r="E10" s="454"/>
      <c r="F10" s="237"/>
      <c r="G10" s="236"/>
    </row>
    <row r="11" spans="1:9" ht="11" customHeight="1">
      <c r="A11" s="251" t="s">
        <v>565</v>
      </c>
      <c r="B11" s="253">
        <v>108</v>
      </c>
      <c r="C11" s="243">
        <v>118</v>
      </c>
      <c r="D11" s="245">
        <f t="shared" si="0"/>
        <v>9.259259259259256</v>
      </c>
      <c r="E11" s="445" t="s">
        <v>426</v>
      </c>
      <c r="F11" s="445" t="s">
        <v>426</v>
      </c>
      <c r="G11" s="236" t="s">
        <v>134</v>
      </c>
    </row>
    <row r="12" spans="1:9" ht="11" customHeight="1">
      <c r="A12" s="224" t="s">
        <v>367</v>
      </c>
      <c r="B12" s="454"/>
      <c r="C12" s="237"/>
      <c r="D12" s="236"/>
      <c r="E12" s="454"/>
      <c r="F12" s="237"/>
      <c r="G12" s="236"/>
      <c r="I12" s="236"/>
    </row>
    <row r="13" spans="1:9" ht="11" customHeight="1">
      <c r="A13" s="251" t="s">
        <v>368</v>
      </c>
      <c r="B13" s="445" t="s">
        <v>426</v>
      </c>
      <c r="C13" s="253">
        <v>139</v>
      </c>
      <c r="D13" s="236" t="s">
        <v>134</v>
      </c>
      <c r="E13" s="445" t="s">
        <v>426</v>
      </c>
      <c r="F13" s="243">
        <v>148</v>
      </c>
      <c r="G13" s="236" t="s">
        <v>134</v>
      </c>
      <c r="I13" s="236"/>
    </row>
    <row r="14" spans="1:9" ht="11" customHeight="1">
      <c r="A14" s="251" t="s">
        <v>566</v>
      </c>
      <c r="B14" s="445" t="s">
        <v>426</v>
      </c>
      <c r="C14" s="445" t="s">
        <v>426</v>
      </c>
      <c r="D14" s="236" t="s">
        <v>134</v>
      </c>
      <c r="E14" s="445" t="s">
        <v>426</v>
      </c>
      <c r="F14" s="243">
        <v>135</v>
      </c>
      <c r="G14" s="236" t="s">
        <v>134</v>
      </c>
      <c r="I14" s="236"/>
    </row>
    <row r="15" spans="1:9" ht="11" customHeight="1">
      <c r="A15" s="251" t="s">
        <v>567</v>
      </c>
      <c r="B15" s="445" t="s">
        <v>426</v>
      </c>
      <c r="C15" s="445" t="s">
        <v>426</v>
      </c>
      <c r="D15" s="236" t="s">
        <v>134</v>
      </c>
      <c r="E15" s="445" t="s">
        <v>426</v>
      </c>
      <c r="F15" s="243">
        <v>150</v>
      </c>
      <c r="G15" s="236" t="s">
        <v>134</v>
      </c>
      <c r="I15" s="236"/>
    </row>
    <row r="16" spans="1:9" ht="11" customHeight="1">
      <c r="A16" s="251" t="s">
        <v>435</v>
      </c>
      <c r="B16" s="445" t="s">
        <v>426</v>
      </c>
      <c r="C16" s="445" t="s">
        <v>426</v>
      </c>
      <c r="D16" s="236" t="s">
        <v>134</v>
      </c>
      <c r="E16" s="445" t="s">
        <v>426</v>
      </c>
      <c r="F16" s="243">
        <v>120</v>
      </c>
      <c r="G16" s="236" t="s">
        <v>134</v>
      </c>
      <c r="I16" s="236"/>
    </row>
    <row r="17" spans="1:7" ht="11" customHeight="1">
      <c r="A17" s="224" t="s">
        <v>2</v>
      </c>
      <c r="B17" s="450"/>
      <c r="C17" s="450"/>
      <c r="D17" s="1"/>
      <c r="E17" s="150"/>
      <c r="F17" s="13"/>
      <c r="G17" s="236"/>
    </row>
    <row r="18" spans="1:7" ht="11" customHeight="1">
      <c r="A18" s="250" t="s">
        <v>5</v>
      </c>
      <c r="B18" s="253">
        <v>109</v>
      </c>
      <c r="C18" s="243">
        <v>111</v>
      </c>
      <c r="D18" s="246">
        <f t="shared" ref="D18:D24" si="2">((C18/B18)     -    1)*100</f>
        <v>1.8348623853210899</v>
      </c>
      <c r="E18" s="243">
        <v>123</v>
      </c>
      <c r="F18" s="243">
        <v>136</v>
      </c>
      <c r="G18" s="245">
        <f t="shared" ref="G18" si="3">((F18/E18)     -    1)*100</f>
        <v>10.569105691056912</v>
      </c>
    </row>
    <row r="19" spans="1:7" ht="11" customHeight="1">
      <c r="A19" s="250" t="s">
        <v>66</v>
      </c>
      <c r="B19" s="253">
        <v>120.6</v>
      </c>
      <c r="C19" s="243">
        <v>120</v>
      </c>
      <c r="D19" s="246">
        <f t="shared" ref="D19:D22" si="4">((C19/B19)     -    1)*100</f>
        <v>-0.49751243781094301</v>
      </c>
      <c r="E19" s="445" t="s">
        <v>426</v>
      </c>
      <c r="F19" s="445" t="s">
        <v>426</v>
      </c>
      <c r="G19" s="236" t="s">
        <v>134</v>
      </c>
    </row>
    <row r="20" spans="1:7" ht="11" customHeight="1">
      <c r="A20" s="250" t="s">
        <v>347</v>
      </c>
      <c r="B20" s="253">
        <v>145</v>
      </c>
      <c r="C20" s="243">
        <v>134</v>
      </c>
      <c r="D20" s="246">
        <f t="shared" si="4"/>
        <v>-7.5862068965517278</v>
      </c>
      <c r="E20" s="445" t="s">
        <v>426</v>
      </c>
      <c r="F20" s="445" t="s">
        <v>426</v>
      </c>
      <c r="G20" s="236" t="s">
        <v>134</v>
      </c>
    </row>
    <row r="21" spans="1:7" ht="11" customHeight="1">
      <c r="A21" s="250" t="s">
        <v>71</v>
      </c>
      <c r="B21" s="253">
        <v>100</v>
      </c>
      <c r="C21" s="243">
        <v>110</v>
      </c>
      <c r="D21" s="246">
        <f t="shared" si="4"/>
        <v>10.000000000000009</v>
      </c>
      <c r="E21" s="243">
        <v>200</v>
      </c>
      <c r="F21" s="243">
        <v>250</v>
      </c>
      <c r="G21" s="245">
        <f t="shared" ref="G21" si="5">((F21/E21)     -    1)*100</f>
        <v>25</v>
      </c>
    </row>
    <row r="22" spans="1:7" ht="11" customHeight="1">
      <c r="A22" s="250" t="s">
        <v>51</v>
      </c>
      <c r="B22" s="253">
        <v>95</v>
      </c>
      <c r="C22" s="243">
        <v>93</v>
      </c>
      <c r="D22" s="246">
        <f t="shared" si="4"/>
        <v>-2.1052631578947323</v>
      </c>
      <c r="E22" s="243">
        <v>108</v>
      </c>
      <c r="F22" s="243">
        <v>113</v>
      </c>
      <c r="G22" s="245">
        <f t="shared" ref="G22" si="6">((F22/E22)     -    1)*100</f>
        <v>4.629629629629628</v>
      </c>
    </row>
    <row r="23" spans="1:7" ht="11" customHeight="1">
      <c r="A23" s="250" t="s">
        <v>164</v>
      </c>
      <c r="B23" s="445" t="s">
        <v>426</v>
      </c>
      <c r="C23" s="243">
        <v>160</v>
      </c>
      <c r="D23" s="236" t="s">
        <v>134</v>
      </c>
      <c r="E23" s="445" t="s">
        <v>426</v>
      </c>
      <c r="F23" s="445" t="s">
        <v>426</v>
      </c>
      <c r="G23" s="236" t="s">
        <v>134</v>
      </c>
    </row>
    <row r="24" spans="1:7" ht="11" customHeight="1">
      <c r="A24" s="250" t="s">
        <v>110</v>
      </c>
      <c r="B24" s="253">
        <v>105</v>
      </c>
      <c r="C24" s="243">
        <v>120</v>
      </c>
      <c r="D24" s="246">
        <f t="shared" si="2"/>
        <v>14.285714285714279</v>
      </c>
      <c r="E24" s="253">
        <v>130</v>
      </c>
      <c r="F24" s="243">
        <v>150</v>
      </c>
      <c r="G24" s="245">
        <f>((F24/E24)     -    1)*100</f>
        <v>15.384615384615374</v>
      </c>
    </row>
    <row r="25" spans="1:7" ht="11" customHeight="1">
      <c r="A25" s="224" t="s">
        <v>6</v>
      </c>
      <c r="B25" s="450"/>
      <c r="C25" s="450"/>
      <c r="D25" s="1"/>
      <c r="E25" s="150"/>
      <c r="F25" s="13"/>
      <c r="G25" s="236"/>
    </row>
    <row r="26" spans="1:7" ht="11" customHeight="1">
      <c r="A26" s="250" t="s">
        <v>569</v>
      </c>
      <c r="B26" s="253">
        <v>64.44</v>
      </c>
      <c r="C26" s="243">
        <v>66</v>
      </c>
      <c r="D26" s="246">
        <f t="shared" ref="D26" si="7">((C26/B26)     -    1)*100</f>
        <v>2.420856610800759</v>
      </c>
      <c r="E26" s="243">
        <v>120</v>
      </c>
      <c r="F26" s="243">
        <v>120</v>
      </c>
      <c r="G26" s="245">
        <f t="shared" ref="G26" si="8">((F26/E26)     -    1)*100</f>
        <v>0</v>
      </c>
    </row>
    <row r="27" spans="1:7" ht="11" customHeight="1">
      <c r="A27" s="250" t="s">
        <v>7</v>
      </c>
      <c r="B27" s="253">
        <v>85</v>
      </c>
      <c r="C27" s="243">
        <v>76</v>
      </c>
      <c r="D27" s="246">
        <f t="shared" ref="D27:D36" si="9">((C27/B27)     -    1)*100</f>
        <v>-10.588235294117643</v>
      </c>
      <c r="E27" s="243">
        <v>95</v>
      </c>
      <c r="F27" s="243">
        <v>105</v>
      </c>
      <c r="G27" s="245">
        <f t="shared" ref="G27:G36" si="10">((F27/E27)     -    1)*100</f>
        <v>10.526315789473696</v>
      </c>
    </row>
    <row r="28" spans="1:7" ht="11" customHeight="1">
      <c r="A28" s="250" t="s">
        <v>570</v>
      </c>
      <c r="B28" s="253">
        <v>113</v>
      </c>
      <c r="C28" s="243">
        <v>81</v>
      </c>
      <c r="D28" s="246">
        <f t="shared" si="9"/>
        <v>-28.318584070796462</v>
      </c>
      <c r="E28" s="243">
        <v>117</v>
      </c>
      <c r="F28" s="243">
        <v>153</v>
      </c>
      <c r="G28" s="245">
        <f t="shared" si="10"/>
        <v>30.76923076923077</v>
      </c>
    </row>
    <row r="29" spans="1:7" ht="11" customHeight="1">
      <c r="A29" s="250" t="s">
        <v>8</v>
      </c>
      <c r="B29" s="253">
        <v>69</v>
      </c>
      <c r="C29" s="243">
        <v>73</v>
      </c>
      <c r="D29" s="246">
        <f t="shared" si="9"/>
        <v>5.7971014492753659</v>
      </c>
      <c r="E29" s="243">
        <v>137</v>
      </c>
      <c r="F29" s="243">
        <v>149</v>
      </c>
      <c r="G29" s="245">
        <f t="shared" si="10"/>
        <v>8.7591240875912302</v>
      </c>
    </row>
    <row r="30" spans="1:7" ht="11" customHeight="1">
      <c r="A30" s="250" t="s">
        <v>9</v>
      </c>
      <c r="B30" s="253">
        <v>70</v>
      </c>
      <c r="C30" s="243">
        <v>64</v>
      </c>
      <c r="D30" s="246">
        <f t="shared" si="9"/>
        <v>-8.5714285714285747</v>
      </c>
      <c r="E30" s="243">
        <v>93</v>
      </c>
      <c r="F30" s="243">
        <v>120</v>
      </c>
      <c r="G30" s="245">
        <f t="shared" si="10"/>
        <v>29.032258064516125</v>
      </c>
    </row>
    <row r="31" spans="1:7" ht="11" customHeight="1">
      <c r="A31" s="250" t="s">
        <v>10</v>
      </c>
      <c r="B31" s="253">
        <v>89</v>
      </c>
      <c r="C31" s="243">
        <v>111</v>
      </c>
      <c r="D31" s="246">
        <f t="shared" si="9"/>
        <v>24.7191011235955</v>
      </c>
      <c r="E31" s="243">
        <v>177</v>
      </c>
      <c r="F31" s="243">
        <v>182</v>
      </c>
      <c r="G31" s="245">
        <f t="shared" si="10"/>
        <v>2.8248587570621542</v>
      </c>
    </row>
    <row r="32" spans="1:7" ht="11" customHeight="1">
      <c r="A32" s="250" t="s">
        <v>11</v>
      </c>
      <c r="B32" s="253">
        <v>90</v>
      </c>
      <c r="C32" s="243">
        <v>90</v>
      </c>
      <c r="D32" s="246">
        <f t="shared" si="9"/>
        <v>0</v>
      </c>
      <c r="E32" s="243">
        <v>173</v>
      </c>
      <c r="F32" s="243">
        <v>169</v>
      </c>
      <c r="G32" s="245">
        <f t="shared" si="10"/>
        <v>-2.3121387283236983</v>
      </c>
    </row>
    <row r="33" spans="1:7" ht="11" customHeight="1">
      <c r="A33" s="250" t="s">
        <v>459</v>
      </c>
      <c r="B33" s="253">
        <v>103</v>
      </c>
      <c r="C33" s="243">
        <v>109</v>
      </c>
      <c r="D33" s="246">
        <f t="shared" si="9"/>
        <v>5.8252427184465994</v>
      </c>
      <c r="E33" s="243">
        <v>173</v>
      </c>
      <c r="F33" s="243">
        <v>181</v>
      </c>
      <c r="G33" s="245">
        <f t="shared" si="10"/>
        <v>4.6242774566473965</v>
      </c>
    </row>
    <row r="34" spans="1:7" ht="11" customHeight="1">
      <c r="A34" s="250" t="s">
        <v>12</v>
      </c>
      <c r="B34" s="253">
        <v>95</v>
      </c>
      <c r="C34" s="243">
        <v>96</v>
      </c>
      <c r="D34" s="246">
        <f t="shared" si="9"/>
        <v>1.0526315789473717</v>
      </c>
      <c r="E34" s="243">
        <v>90</v>
      </c>
      <c r="F34" s="243">
        <v>91</v>
      </c>
      <c r="G34" s="245">
        <f t="shared" si="10"/>
        <v>1.1111111111111072</v>
      </c>
    </row>
    <row r="35" spans="1:7" ht="11" customHeight="1">
      <c r="A35" s="250" t="s">
        <v>463</v>
      </c>
      <c r="B35" s="253">
        <v>106</v>
      </c>
      <c r="C35" s="243">
        <v>112</v>
      </c>
      <c r="D35" s="246">
        <f t="shared" si="9"/>
        <v>5.6603773584905648</v>
      </c>
      <c r="E35" s="243">
        <v>117</v>
      </c>
      <c r="F35" s="243">
        <v>117</v>
      </c>
      <c r="G35" s="245">
        <f t="shared" si="10"/>
        <v>0</v>
      </c>
    </row>
    <row r="36" spans="1:7" ht="11" customHeight="1">
      <c r="A36" s="250" t="s">
        <v>571</v>
      </c>
      <c r="B36" s="253">
        <v>87</v>
      </c>
      <c r="C36" s="243">
        <v>96</v>
      </c>
      <c r="D36" s="246">
        <f t="shared" si="9"/>
        <v>10.344827586206895</v>
      </c>
      <c r="E36" s="243">
        <v>123</v>
      </c>
      <c r="F36" s="243">
        <v>208</v>
      </c>
      <c r="G36" s="245">
        <f t="shared" si="10"/>
        <v>69.105691056910572</v>
      </c>
    </row>
    <row r="37" spans="1:7" ht="11" customHeight="1">
      <c r="A37" s="224" t="s">
        <v>13</v>
      </c>
      <c r="B37" s="454"/>
      <c r="C37" s="237"/>
      <c r="D37" s="236"/>
      <c r="E37" s="455"/>
      <c r="F37" s="238"/>
      <c r="G37" s="1"/>
    </row>
    <row r="38" spans="1:7" ht="11" customHeight="1">
      <c r="A38" s="250" t="s">
        <v>512</v>
      </c>
      <c r="B38" s="445" t="s">
        <v>426</v>
      </c>
      <c r="C38" s="243">
        <v>95</v>
      </c>
      <c r="D38" s="236" t="s">
        <v>134</v>
      </c>
      <c r="E38" s="445" t="s">
        <v>426</v>
      </c>
      <c r="F38" s="243">
        <v>140</v>
      </c>
      <c r="G38" s="236" t="s">
        <v>134</v>
      </c>
    </row>
    <row r="39" spans="1:7" ht="11" customHeight="1">
      <c r="A39" s="250" t="s">
        <v>95</v>
      </c>
      <c r="B39" s="445" t="s">
        <v>426</v>
      </c>
      <c r="C39" s="243">
        <v>65</v>
      </c>
      <c r="D39" s="236" t="s">
        <v>134</v>
      </c>
      <c r="E39" s="445" t="s">
        <v>426</v>
      </c>
      <c r="F39" s="243">
        <v>80</v>
      </c>
      <c r="G39" s="236" t="s">
        <v>134</v>
      </c>
    </row>
    <row r="40" spans="1:7" ht="11" customHeight="1">
      <c r="A40" s="250" t="s">
        <v>476</v>
      </c>
      <c r="B40" s="445" t="s">
        <v>426</v>
      </c>
      <c r="C40" s="243">
        <v>85</v>
      </c>
      <c r="D40" s="236" t="s">
        <v>134</v>
      </c>
      <c r="E40" s="445" t="s">
        <v>426</v>
      </c>
      <c r="F40" s="243">
        <v>150</v>
      </c>
      <c r="G40" s="236" t="s">
        <v>134</v>
      </c>
    </row>
    <row r="41" spans="1:7" ht="11" customHeight="1">
      <c r="A41" s="250" t="s">
        <v>165</v>
      </c>
      <c r="B41" s="253">
        <v>79</v>
      </c>
      <c r="C41" s="243">
        <v>43</v>
      </c>
      <c r="D41" s="246">
        <f>((C41/B41)     -    1)*100</f>
        <v>-45.569620253164558</v>
      </c>
      <c r="E41" s="253">
        <v>115</v>
      </c>
      <c r="F41" s="243">
        <v>114</v>
      </c>
      <c r="G41" s="246">
        <f>((F41/E41)     -    1)*100</f>
        <v>-0.86956521739129933</v>
      </c>
    </row>
    <row r="42" spans="1:7" ht="11" customHeight="1">
      <c r="A42" s="250" t="s">
        <v>58</v>
      </c>
      <c r="B42" s="253">
        <v>80</v>
      </c>
      <c r="C42" s="243">
        <v>77</v>
      </c>
      <c r="D42" s="246">
        <f>((C42/B42)     -    1)*100</f>
        <v>-3.7499999999999978</v>
      </c>
      <c r="E42" s="253">
        <v>140</v>
      </c>
      <c r="F42" s="243">
        <v>150</v>
      </c>
      <c r="G42" s="246">
        <f>((F42/E42)     -    1)*100</f>
        <v>7.1428571428571397</v>
      </c>
    </row>
    <row r="43" spans="1:7" ht="11" customHeight="1">
      <c r="A43" s="250" t="s">
        <v>564</v>
      </c>
      <c r="B43" s="445" t="s">
        <v>426</v>
      </c>
      <c r="C43" s="243">
        <v>90</v>
      </c>
      <c r="D43" s="236" t="s">
        <v>134</v>
      </c>
      <c r="E43" s="445" t="s">
        <v>426</v>
      </c>
      <c r="F43" s="243">
        <v>121</v>
      </c>
      <c r="G43" s="236" t="s">
        <v>134</v>
      </c>
    </row>
    <row r="44" spans="1:7" ht="11" customHeight="1">
      <c r="A44" s="250" t="s">
        <v>434</v>
      </c>
      <c r="B44" s="445" t="s">
        <v>426</v>
      </c>
      <c r="C44" s="243">
        <v>99</v>
      </c>
      <c r="D44" s="236" t="s">
        <v>134</v>
      </c>
      <c r="E44" s="445" t="s">
        <v>426</v>
      </c>
      <c r="F44" s="445" t="s">
        <v>426</v>
      </c>
      <c r="G44" s="236" t="s">
        <v>134</v>
      </c>
    </row>
    <row r="45" spans="1:7" ht="11" customHeight="1">
      <c r="A45" s="250" t="s">
        <v>57</v>
      </c>
      <c r="B45" s="253">
        <v>127</v>
      </c>
      <c r="C45" s="243">
        <v>106</v>
      </c>
      <c r="D45" s="246">
        <f>((C45/B45)     -    1)*100</f>
        <v>-16.535433070866144</v>
      </c>
      <c r="E45" s="253">
        <v>120</v>
      </c>
      <c r="F45" s="243">
        <v>120</v>
      </c>
      <c r="G45" s="246">
        <f>((F45/E45)     -    1)*100</f>
        <v>0</v>
      </c>
    </row>
    <row r="46" spans="1:7" ht="11" customHeight="1">
      <c r="A46" s="224" t="s">
        <v>14</v>
      </c>
      <c r="B46" s="455"/>
      <c r="C46" s="238"/>
      <c r="D46" s="1"/>
      <c r="E46" s="455"/>
      <c r="F46" s="238"/>
      <c r="G46" s="1"/>
    </row>
    <row r="47" spans="1:7" ht="11" customHeight="1">
      <c r="A47" s="250" t="s">
        <v>399</v>
      </c>
      <c r="B47" s="253">
        <v>86</v>
      </c>
      <c r="C47" s="243">
        <v>83</v>
      </c>
      <c r="D47" s="246">
        <f>((C47/B47)     -    1)*100</f>
        <v>-3.4883720930232509</v>
      </c>
      <c r="E47" s="445" t="s">
        <v>426</v>
      </c>
      <c r="F47" s="445" t="s">
        <v>426</v>
      </c>
      <c r="G47" s="236" t="s">
        <v>134</v>
      </c>
    </row>
    <row r="48" spans="1:7" ht="11" customHeight="1">
      <c r="A48" s="250" t="s">
        <v>402</v>
      </c>
      <c r="B48" s="445" t="s">
        <v>426</v>
      </c>
      <c r="C48" s="243">
        <v>99</v>
      </c>
      <c r="D48" s="236" t="s">
        <v>134</v>
      </c>
      <c r="E48" s="445" t="s">
        <v>426</v>
      </c>
      <c r="F48" s="243">
        <v>87</v>
      </c>
      <c r="G48" s="236" t="s">
        <v>134</v>
      </c>
    </row>
    <row r="49" spans="1:7" ht="11" customHeight="1">
      <c r="A49" s="250" t="s">
        <v>15</v>
      </c>
      <c r="B49" s="253">
        <v>94</v>
      </c>
      <c r="C49" s="243">
        <v>87</v>
      </c>
      <c r="D49" s="247">
        <f>((C49/B49)     -    1)*100</f>
        <v>-7.4468085106383031</v>
      </c>
      <c r="E49" s="253">
        <v>106</v>
      </c>
      <c r="F49" s="243">
        <v>105</v>
      </c>
      <c r="G49" s="246">
        <f>((F49/E49)     -    1)*100</f>
        <v>-0.94339622641509413</v>
      </c>
    </row>
    <row r="50" spans="1:7" ht="11" customHeight="1">
      <c r="A50" s="250" t="s">
        <v>166</v>
      </c>
      <c r="B50" s="445" t="s">
        <v>426</v>
      </c>
      <c r="C50" s="253">
        <v>98</v>
      </c>
      <c r="D50" s="236" t="s">
        <v>134</v>
      </c>
      <c r="E50" s="445" t="s">
        <v>426</v>
      </c>
      <c r="F50" s="243">
        <v>174</v>
      </c>
      <c r="G50" s="236" t="s">
        <v>134</v>
      </c>
    </row>
    <row r="51" spans="1:7" ht="11" customHeight="1">
      <c r="A51" s="224" t="s">
        <v>16</v>
      </c>
      <c r="B51" s="455"/>
      <c r="C51" s="238"/>
      <c r="D51" s="1"/>
      <c r="E51" s="455"/>
      <c r="F51" s="238"/>
      <c r="G51" s="1"/>
    </row>
    <row r="52" spans="1:7" ht="11" customHeight="1">
      <c r="A52" s="250" t="s">
        <v>17</v>
      </c>
      <c r="B52" s="253">
        <v>124</v>
      </c>
      <c r="C52" s="243">
        <v>124</v>
      </c>
      <c r="D52" s="246">
        <f>((C52/B52)     -    1)*100</f>
        <v>0</v>
      </c>
      <c r="E52" s="253">
        <v>107</v>
      </c>
      <c r="F52" s="243">
        <v>126</v>
      </c>
      <c r="G52" s="247">
        <f t="shared" ref="G52:G59" si="11">((F52/E52)     -    1)*100</f>
        <v>17.757009345794383</v>
      </c>
    </row>
    <row r="53" spans="1:7" ht="11" customHeight="1">
      <c r="A53" s="250" t="s">
        <v>18</v>
      </c>
      <c r="B53" s="253">
        <v>129</v>
      </c>
      <c r="C53" s="243">
        <v>137</v>
      </c>
      <c r="D53" s="246">
        <f>((C53/B53)     -    1)*100</f>
        <v>6.2015503875969102</v>
      </c>
      <c r="E53" s="253">
        <v>183</v>
      </c>
      <c r="F53" s="243">
        <v>185</v>
      </c>
      <c r="G53" s="247">
        <f t="shared" si="11"/>
        <v>1.0928961748633892</v>
      </c>
    </row>
    <row r="54" spans="1:7" ht="11" customHeight="1">
      <c r="A54" s="250" t="s">
        <v>52</v>
      </c>
      <c r="B54" s="445" t="s">
        <v>426</v>
      </c>
      <c r="C54" s="445" t="s">
        <v>426</v>
      </c>
      <c r="D54" s="236" t="s">
        <v>134</v>
      </c>
      <c r="E54" s="253">
        <v>120</v>
      </c>
      <c r="F54" s="243">
        <v>121</v>
      </c>
      <c r="G54" s="247">
        <f t="shared" si="11"/>
        <v>0.83333333333333037</v>
      </c>
    </row>
    <row r="55" spans="1:7" ht="11" customHeight="1">
      <c r="A55" s="250" t="s">
        <v>67</v>
      </c>
      <c r="B55" s="253">
        <v>115</v>
      </c>
      <c r="C55" s="243">
        <v>127</v>
      </c>
      <c r="D55" s="246">
        <f t="shared" ref="D55:D62" si="12">((C55/B55)     -    1)*100</f>
        <v>10.434782608695659</v>
      </c>
      <c r="E55" s="253">
        <v>120</v>
      </c>
      <c r="F55" s="243">
        <v>120</v>
      </c>
      <c r="G55" s="247">
        <f t="shared" si="11"/>
        <v>0</v>
      </c>
    </row>
    <row r="56" spans="1:7" ht="11" customHeight="1">
      <c r="A56" s="250" t="s">
        <v>19</v>
      </c>
      <c r="B56" s="253">
        <v>146</v>
      </c>
      <c r="C56" s="243">
        <v>119</v>
      </c>
      <c r="D56" s="246">
        <f t="shared" si="12"/>
        <v>-18.493150684931503</v>
      </c>
      <c r="E56" s="253">
        <v>124</v>
      </c>
      <c r="F56" s="243">
        <v>114</v>
      </c>
      <c r="G56" s="247">
        <f t="shared" si="11"/>
        <v>-8.0645161290322616</v>
      </c>
    </row>
    <row r="57" spans="1:7" ht="11" customHeight="1">
      <c r="A57" s="250" t="s">
        <v>108</v>
      </c>
      <c r="B57" s="253">
        <v>115</v>
      </c>
      <c r="C57" s="243">
        <v>120</v>
      </c>
      <c r="D57" s="246">
        <f t="shared" si="12"/>
        <v>4.3478260869565188</v>
      </c>
      <c r="E57" s="253">
        <v>145</v>
      </c>
      <c r="F57" s="243">
        <v>145</v>
      </c>
      <c r="G57" s="247">
        <f t="shared" si="11"/>
        <v>0</v>
      </c>
    </row>
    <row r="58" spans="1:7" ht="11" customHeight="1">
      <c r="A58" s="250" t="s">
        <v>20</v>
      </c>
      <c r="B58" s="253">
        <v>172</v>
      </c>
      <c r="C58" s="243">
        <v>173</v>
      </c>
      <c r="D58" s="246">
        <f t="shared" si="12"/>
        <v>0.58139534883721034</v>
      </c>
      <c r="E58" s="445" t="s">
        <v>426</v>
      </c>
      <c r="F58" s="445" t="s">
        <v>426</v>
      </c>
      <c r="G58" s="236" t="s">
        <v>134</v>
      </c>
    </row>
    <row r="59" spans="1:7" ht="11" customHeight="1">
      <c r="A59" s="250" t="s">
        <v>21</v>
      </c>
      <c r="B59" s="253">
        <v>170</v>
      </c>
      <c r="C59" s="243">
        <v>170</v>
      </c>
      <c r="D59" s="246">
        <f t="shared" si="12"/>
        <v>0</v>
      </c>
      <c r="E59" s="253">
        <v>143</v>
      </c>
      <c r="F59" s="243">
        <v>156</v>
      </c>
      <c r="G59" s="247">
        <f t="shared" si="11"/>
        <v>9.0909090909090828</v>
      </c>
    </row>
    <row r="60" spans="1:7" ht="11" customHeight="1">
      <c r="A60" s="250" t="s">
        <v>22</v>
      </c>
      <c r="B60" s="253">
        <v>107</v>
      </c>
      <c r="C60" s="243">
        <v>98</v>
      </c>
      <c r="D60" s="246">
        <f t="shared" si="12"/>
        <v>-8.4112149532710294</v>
      </c>
      <c r="E60" s="253">
        <v>98</v>
      </c>
      <c r="F60" s="243">
        <v>91</v>
      </c>
      <c r="G60" s="247">
        <f>((F60/E60)     -    1)*100</f>
        <v>-7.1428571428571397</v>
      </c>
    </row>
    <row r="61" spans="1:7" ht="11" customHeight="1">
      <c r="A61" s="250" t="s">
        <v>109</v>
      </c>
      <c r="B61" s="253">
        <v>116</v>
      </c>
      <c r="C61" s="243">
        <v>174</v>
      </c>
      <c r="D61" s="246">
        <f t="shared" si="12"/>
        <v>50</v>
      </c>
      <c r="E61" s="445" t="s">
        <v>426</v>
      </c>
      <c r="F61" s="445" t="s">
        <v>426</v>
      </c>
      <c r="G61" s="236" t="s">
        <v>134</v>
      </c>
    </row>
    <row r="62" spans="1:7" ht="11" customHeight="1">
      <c r="A62" s="250" t="s">
        <v>53</v>
      </c>
      <c r="B62" s="253">
        <v>128</v>
      </c>
      <c r="C62" s="243">
        <v>115</v>
      </c>
      <c r="D62" s="246">
        <f t="shared" si="12"/>
        <v>-10.15625</v>
      </c>
      <c r="E62" s="253">
        <v>94</v>
      </c>
      <c r="F62" s="243">
        <v>100</v>
      </c>
      <c r="G62" s="247">
        <f>((F62/E62)     -    1)*100</f>
        <v>6.3829787234042534</v>
      </c>
    </row>
    <row r="63" spans="1:7" ht="11" customHeight="1">
      <c r="A63" s="224" t="s">
        <v>23</v>
      </c>
      <c r="B63" s="455"/>
      <c r="C63" s="238"/>
      <c r="D63" s="1"/>
      <c r="E63" s="455"/>
      <c r="F63" s="238"/>
      <c r="G63" s="1"/>
    </row>
    <row r="64" spans="1:7" ht="11" customHeight="1">
      <c r="A64" s="250" t="s">
        <v>424</v>
      </c>
      <c r="B64" s="253">
        <v>173</v>
      </c>
      <c r="C64" s="243">
        <v>117</v>
      </c>
      <c r="D64" s="246">
        <f t="shared" ref="D64:D65" si="13">((C64/B64)     -    1)*100</f>
        <v>-32.369942196531788</v>
      </c>
      <c r="E64" s="253">
        <v>102</v>
      </c>
      <c r="F64" s="243">
        <v>104</v>
      </c>
      <c r="G64" s="247">
        <f t="shared" ref="G64" si="14">((F64/E64)     -    1)*100</f>
        <v>1.9607843137254832</v>
      </c>
    </row>
    <row r="65" spans="1:7" ht="11" customHeight="1">
      <c r="A65" s="250" t="s">
        <v>44</v>
      </c>
      <c r="B65" s="253">
        <v>145</v>
      </c>
      <c r="C65" s="243">
        <v>200</v>
      </c>
      <c r="D65" s="246">
        <f t="shared" si="13"/>
        <v>37.931034482758633</v>
      </c>
      <c r="E65" s="445" t="s">
        <v>426</v>
      </c>
      <c r="F65" s="445" t="s">
        <v>426</v>
      </c>
      <c r="G65" s="236" t="s">
        <v>134</v>
      </c>
    </row>
    <row r="66" spans="1:7" ht="11" customHeight="1">
      <c r="A66" s="250" t="s">
        <v>425</v>
      </c>
      <c r="B66" s="253">
        <v>117.5</v>
      </c>
      <c r="C66" s="243">
        <v>124</v>
      </c>
      <c r="D66" s="246">
        <f t="shared" ref="D66:D71" si="15">((C66/B66)     -    1)*100</f>
        <v>5.5319148936170182</v>
      </c>
      <c r="E66" s="253">
        <v>95</v>
      </c>
      <c r="F66" s="243">
        <v>138</v>
      </c>
      <c r="G66" s="247">
        <f t="shared" ref="G66:G70" si="16">((F66/E66)     -    1)*100</f>
        <v>45.26315789473685</v>
      </c>
    </row>
    <row r="67" spans="1:7" ht="11" customHeight="1">
      <c r="A67" s="250" t="s">
        <v>48</v>
      </c>
      <c r="B67" s="253">
        <v>125</v>
      </c>
      <c r="C67" s="243">
        <v>115</v>
      </c>
      <c r="D67" s="246">
        <f t="shared" ref="D67" si="17">((C67/B67)     -    1)*100</f>
        <v>-7.9999999999999964</v>
      </c>
      <c r="E67" s="253">
        <v>110</v>
      </c>
      <c r="F67" s="243">
        <v>100</v>
      </c>
      <c r="G67" s="247">
        <f t="shared" ref="G67" si="18">((F67/E67)     -    1)*100</f>
        <v>-9.0909090909090935</v>
      </c>
    </row>
    <row r="68" spans="1:7" ht="11" customHeight="1">
      <c r="A68" s="250" t="s">
        <v>513</v>
      </c>
      <c r="B68" s="253">
        <v>125</v>
      </c>
      <c r="C68" s="243">
        <v>150</v>
      </c>
      <c r="D68" s="246">
        <f t="shared" si="15"/>
        <v>19.999999999999996</v>
      </c>
      <c r="E68" s="253">
        <v>171</v>
      </c>
      <c r="F68" s="243">
        <v>166</v>
      </c>
      <c r="G68" s="247">
        <f t="shared" si="16"/>
        <v>-2.9239766081871399</v>
      </c>
    </row>
    <row r="69" spans="1:7" ht="11" customHeight="1">
      <c r="A69" s="224" t="s">
        <v>68</v>
      </c>
      <c r="B69" s="458"/>
      <c r="C69" s="13"/>
      <c r="D69" s="236"/>
      <c r="E69" s="458"/>
      <c r="F69" s="13"/>
      <c r="G69" s="236"/>
    </row>
    <row r="70" spans="1:7" ht="11" customHeight="1">
      <c r="A70" s="250" t="s">
        <v>74</v>
      </c>
      <c r="B70" s="253">
        <v>100</v>
      </c>
      <c r="C70" s="243">
        <v>87</v>
      </c>
      <c r="D70" s="246">
        <f t="shared" si="15"/>
        <v>-13</v>
      </c>
      <c r="E70" s="253">
        <v>180</v>
      </c>
      <c r="F70" s="243">
        <v>190</v>
      </c>
      <c r="G70" s="247">
        <f t="shared" si="16"/>
        <v>5.555555555555558</v>
      </c>
    </row>
    <row r="71" spans="1:7" ht="11" customHeight="1">
      <c r="A71" s="250" t="s">
        <v>419</v>
      </c>
      <c r="B71" s="253">
        <v>125</v>
      </c>
      <c r="C71" s="243">
        <v>125</v>
      </c>
      <c r="D71" s="246">
        <f t="shared" si="15"/>
        <v>0</v>
      </c>
      <c r="E71" s="445" t="s">
        <v>426</v>
      </c>
      <c r="F71" s="243">
        <v>175</v>
      </c>
      <c r="G71" s="236" t="s">
        <v>134</v>
      </c>
    </row>
    <row r="72" spans="1:7" ht="13" customHeight="1">
      <c r="A72" s="239"/>
      <c r="B72" s="456"/>
      <c r="C72" s="220"/>
      <c r="D72" s="220"/>
      <c r="E72" s="461"/>
      <c r="F72" s="240"/>
      <c r="G72" s="232" t="s">
        <v>24</v>
      </c>
    </row>
    <row r="73" spans="1:7" ht="13" customHeight="1">
      <c r="A73" s="233" t="s">
        <v>406</v>
      </c>
      <c r="B73" s="457"/>
      <c r="C73" s="6"/>
      <c r="D73" s="181"/>
      <c r="E73" s="462"/>
      <c r="F73" s="182"/>
      <c r="G73" s="241"/>
    </row>
    <row r="74" spans="1:7" ht="12" customHeight="1">
      <c r="A74" s="778" t="s">
        <v>0</v>
      </c>
      <c r="B74" s="780" t="s">
        <v>131</v>
      </c>
      <c r="C74" s="781"/>
      <c r="D74" s="782"/>
      <c r="E74" s="780" t="s">
        <v>132</v>
      </c>
      <c r="F74" s="781"/>
      <c r="G74" s="782"/>
    </row>
    <row r="75" spans="1:7" ht="12" customHeight="1">
      <c r="A75" s="779"/>
      <c r="B75" s="463" t="s">
        <v>133</v>
      </c>
      <c r="C75" s="227" t="s">
        <v>137</v>
      </c>
      <c r="D75" s="228" t="s">
        <v>1</v>
      </c>
      <c r="E75" s="463" t="s">
        <v>133</v>
      </c>
      <c r="F75" s="227" t="s">
        <v>137</v>
      </c>
      <c r="G75" s="228" t="s">
        <v>1</v>
      </c>
    </row>
    <row r="76" spans="1:7" ht="3" customHeight="1">
      <c r="A76" s="66"/>
      <c r="B76" s="458"/>
      <c r="C76" s="13"/>
      <c r="D76" s="1"/>
      <c r="E76" s="458"/>
      <c r="F76" s="13"/>
      <c r="G76" s="1"/>
    </row>
    <row r="77" spans="1:7" ht="11" customHeight="1">
      <c r="A77" s="224" t="s">
        <v>72</v>
      </c>
      <c r="B77" s="455"/>
      <c r="C77" s="238"/>
      <c r="D77" s="1"/>
      <c r="E77" s="455"/>
      <c r="F77" s="238"/>
      <c r="G77" s="1"/>
    </row>
    <row r="78" spans="1:7" ht="11" customHeight="1">
      <c r="A78" s="250" t="s">
        <v>26</v>
      </c>
      <c r="B78" s="253">
        <v>155</v>
      </c>
      <c r="C78" s="243">
        <v>155</v>
      </c>
      <c r="D78" s="246">
        <f t="shared" ref="D78" si="19">((C78/B78)     -    1)*100</f>
        <v>0</v>
      </c>
      <c r="E78" s="253">
        <v>175</v>
      </c>
      <c r="F78" s="243">
        <v>175</v>
      </c>
      <c r="G78" s="247">
        <f t="shared" ref="G78:G93" si="20">((F78/E78)     -    1)*100</f>
        <v>0</v>
      </c>
    </row>
    <row r="79" spans="1:7" ht="11" customHeight="1">
      <c r="A79" s="250" t="s">
        <v>69</v>
      </c>
      <c r="B79" s="445" t="s">
        <v>426</v>
      </c>
      <c r="C79" s="445" t="s">
        <v>426</v>
      </c>
      <c r="D79" s="236" t="s">
        <v>134</v>
      </c>
      <c r="E79" s="253">
        <v>105</v>
      </c>
      <c r="F79" s="243">
        <v>110</v>
      </c>
      <c r="G79" s="247">
        <f t="shared" si="20"/>
        <v>4.7619047619047672</v>
      </c>
    </row>
    <row r="80" spans="1:7" ht="11" customHeight="1">
      <c r="A80" s="250" t="s">
        <v>514</v>
      </c>
      <c r="B80" s="253">
        <v>165</v>
      </c>
      <c r="C80" s="243">
        <v>165</v>
      </c>
      <c r="D80" s="246">
        <f t="shared" ref="D80:D88" si="21">((C80/B80)     -    1)*100</f>
        <v>0</v>
      </c>
      <c r="E80" s="445" t="s">
        <v>426</v>
      </c>
      <c r="F80" s="445" t="s">
        <v>426</v>
      </c>
      <c r="G80" s="236" t="s">
        <v>134</v>
      </c>
    </row>
    <row r="81" spans="1:8" ht="11" customHeight="1">
      <c r="A81" s="250" t="s">
        <v>515</v>
      </c>
      <c r="B81" s="253">
        <v>150</v>
      </c>
      <c r="C81" s="243">
        <v>140</v>
      </c>
      <c r="D81" s="246">
        <f t="shared" si="21"/>
        <v>-6.6666666666666652</v>
      </c>
      <c r="E81" s="253">
        <v>200</v>
      </c>
      <c r="F81" s="243">
        <v>210</v>
      </c>
      <c r="G81" s="247">
        <f t="shared" si="20"/>
        <v>5.0000000000000044</v>
      </c>
    </row>
    <row r="82" spans="1:8" ht="11" customHeight="1">
      <c r="A82" s="250" t="s">
        <v>530</v>
      </c>
      <c r="B82" s="253">
        <v>78</v>
      </c>
      <c r="C82" s="243">
        <v>70</v>
      </c>
      <c r="D82" s="246">
        <f t="shared" si="21"/>
        <v>-10.256410256410254</v>
      </c>
      <c r="E82" s="253">
        <v>105</v>
      </c>
      <c r="F82" s="243">
        <v>125</v>
      </c>
      <c r="G82" s="247">
        <f t="shared" si="20"/>
        <v>19.047619047619047</v>
      </c>
    </row>
    <row r="83" spans="1:8" ht="11" customHeight="1">
      <c r="A83" s="250" t="s">
        <v>516</v>
      </c>
      <c r="B83" s="253">
        <v>95</v>
      </c>
      <c r="C83" s="243">
        <v>95</v>
      </c>
      <c r="D83" s="246">
        <f t="shared" si="21"/>
        <v>0</v>
      </c>
      <c r="E83" s="253">
        <v>98</v>
      </c>
      <c r="F83" s="243">
        <v>98</v>
      </c>
      <c r="G83" s="247">
        <f t="shared" si="20"/>
        <v>0</v>
      </c>
    </row>
    <row r="84" spans="1:8" ht="11" customHeight="1">
      <c r="A84" s="250" t="s">
        <v>517</v>
      </c>
      <c r="B84" s="253">
        <v>170</v>
      </c>
      <c r="C84" s="243">
        <v>170</v>
      </c>
      <c r="D84" s="246">
        <f t="shared" si="21"/>
        <v>0</v>
      </c>
      <c r="E84" s="253">
        <v>148</v>
      </c>
      <c r="F84" s="243">
        <v>148</v>
      </c>
      <c r="G84" s="247">
        <f t="shared" si="20"/>
        <v>0</v>
      </c>
    </row>
    <row r="85" spans="1:8" ht="11" customHeight="1">
      <c r="A85" s="250" t="s">
        <v>531</v>
      </c>
      <c r="B85" s="253">
        <v>110</v>
      </c>
      <c r="C85" s="243">
        <v>110</v>
      </c>
      <c r="D85" s="246">
        <f t="shared" si="21"/>
        <v>0</v>
      </c>
      <c r="E85" s="253">
        <v>110</v>
      </c>
      <c r="F85" s="243">
        <v>125</v>
      </c>
      <c r="G85" s="247">
        <f t="shared" si="20"/>
        <v>13.636363636363647</v>
      </c>
    </row>
    <row r="86" spans="1:8" ht="11" customHeight="1">
      <c r="A86" s="250" t="s">
        <v>518</v>
      </c>
      <c r="B86" s="253">
        <v>80</v>
      </c>
      <c r="C86" s="243">
        <v>85</v>
      </c>
      <c r="D86" s="246">
        <f t="shared" si="21"/>
        <v>6.25</v>
      </c>
      <c r="E86" s="253">
        <v>105</v>
      </c>
      <c r="F86" s="243">
        <v>105</v>
      </c>
      <c r="G86" s="247">
        <f t="shared" si="20"/>
        <v>0</v>
      </c>
    </row>
    <row r="87" spans="1:8" ht="11" customHeight="1">
      <c r="A87" s="250" t="s">
        <v>519</v>
      </c>
      <c r="B87" s="253">
        <v>70</v>
      </c>
      <c r="C87" s="243">
        <v>78</v>
      </c>
      <c r="D87" s="246">
        <f t="shared" si="21"/>
        <v>11.428571428571432</v>
      </c>
      <c r="E87" s="253">
        <v>65</v>
      </c>
      <c r="F87" s="243">
        <v>88</v>
      </c>
      <c r="G87" s="247">
        <f t="shared" si="20"/>
        <v>35.384615384615394</v>
      </c>
    </row>
    <row r="88" spans="1:8" ht="11" customHeight="1">
      <c r="A88" s="250" t="s">
        <v>521</v>
      </c>
      <c r="B88" s="253">
        <v>150</v>
      </c>
      <c r="C88" s="243">
        <v>163</v>
      </c>
      <c r="D88" s="246">
        <f t="shared" si="21"/>
        <v>8.6666666666666679</v>
      </c>
      <c r="E88" s="253">
        <v>125</v>
      </c>
      <c r="F88" s="243">
        <v>125</v>
      </c>
      <c r="G88" s="247">
        <f t="shared" si="20"/>
        <v>0</v>
      </c>
    </row>
    <row r="89" spans="1:8" ht="11" customHeight="1">
      <c r="A89" s="250" t="s">
        <v>520</v>
      </c>
      <c r="B89" s="253">
        <v>180</v>
      </c>
      <c r="C89" s="243">
        <v>188</v>
      </c>
      <c r="D89" s="246">
        <f t="shared" ref="D89:D93" si="22">((C89/B89)     -    1)*100</f>
        <v>4.4444444444444509</v>
      </c>
      <c r="E89" s="253">
        <v>113</v>
      </c>
      <c r="F89" s="243">
        <v>145</v>
      </c>
      <c r="G89" s="247">
        <f t="shared" si="20"/>
        <v>28.318584070796462</v>
      </c>
    </row>
    <row r="90" spans="1:8" ht="11" customHeight="1">
      <c r="A90" s="224" t="s">
        <v>27</v>
      </c>
      <c r="B90" s="441"/>
      <c r="C90" s="243"/>
      <c r="D90" s="236"/>
      <c r="E90" s="441"/>
      <c r="F90" s="63"/>
      <c r="G90" s="236"/>
    </row>
    <row r="91" spans="1:8" ht="11" customHeight="1">
      <c r="A91" s="250" t="s">
        <v>28</v>
      </c>
      <c r="B91" s="253">
        <v>175</v>
      </c>
      <c r="C91" s="243">
        <v>175</v>
      </c>
      <c r="D91" s="246">
        <f t="shared" si="22"/>
        <v>0</v>
      </c>
      <c r="E91" s="253">
        <v>90</v>
      </c>
      <c r="F91" s="243">
        <v>100</v>
      </c>
      <c r="G91" s="247">
        <f t="shared" si="20"/>
        <v>11.111111111111116</v>
      </c>
    </row>
    <row r="92" spans="1:8" ht="11" customHeight="1">
      <c r="A92" s="250" t="s">
        <v>29</v>
      </c>
      <c r="B92" s="253">
        <v>178</v>
      </c>
      <c r="C92" s="243">
        <v>185</v>
      </c>
      <c r="D92" s="246">
        <f t="shared" si="22"/>
        <v>3.9325842696629199</v>
      </c>
      <c r="E92" s="253">
        <v>103</v>
      </c>
      <c r="F92" s="243">
        <v>110</v>
      </c>
      <c r="G92" s="247">
        <f t="shared" si="20"/>
        <v>6.7961165048543659</v>
      </c>
    </row>
    <row r="93" spans="1:8" ht="11" customHeight="1">
      <c r="A93" s="250" t="s">
        <v>30</v>
      </c>
      <c r="B93" s="253">
        <v>175</v>
      </c>
      <c r="C93" s="243">
        <v>175</v>
      </c>
      <c r="D93" s="246">
        <f t="shared" si="22"/>
        <v>0</v>
      </c>
      <c r="E93" s="253">
        <v>90</v>
      </c>
      <c r="F93" s="243">
        <v>100</v>
      </c>
      <c r="G93" s="247">
        <f t="shared" si="20"/>
        <v>11.111111111111116</v>
      </c>
    </row>
    <row r="94" spans="1:8" ht="11" customHeight="1">
      <c r="A94" s="224" t="s">
        <v>163</v>
      </c>
      <c r="B94" s="441"/>
      <c r="C94" s="243"/>
      <c r="D94" s="236"/>
      <c r="E94" s="441"/>
      <c r="F94" s="63"/>
      <c r="G94" s="236"/>
      <c r="H94" s="255"/>
    </row>
    <row r="95" spans="1:8" ht="11" customHeight="1">
      <c r="A95" s="250" t="s">
        <v>125</v>
      </c>
      <c r="B95" s="445" t="s">
        <v>426</v>
      </c>
      <c r="C95" s="243">
        <v>210</v>
      </c>
      <c r="D95" s="236" t="s">
        <v>134</v>
      </c>
      <c r="E95" s="445" t="s">
        <v>426</v>
      </c>
      <c r="F95" s="243">
        <v>293</v>
      </c>
      <c r="G95" s="236" t="s">
        <v>134</v>
      </c>
      <c r="H95" s="255"/>
    </row>
    <row r="96" spans="1:8" ht="11" customHeight="1">
      <c r="A96" s="224" t="s">
        <v>563</v>
      </c>
      <c r="B96" s="441"/>
      <c r="C96" s="243"/>
      <c r="D96" s="236"/>
      <c r="E96" s="441"/>
      <c r="F96" s="63"/>
      <c r="G96" s="236"/>
      <c r="H96" s="255"/>
    </row>
    <row r="97" spans="1:8" ht="11" customHeight="1">
      <c r="A97" s="250" t="s">
        <v>523</v>
      </c>
      <c r="B97" s="253">
        <v>135</v>
      </c>
      <c r="C97" s="243">
        <v>180</v>
      </c>
      <c r="D97" s="246">
        <f t="shared" ref="D97:D100" si="23">((C97/B97)     -    1)*100</f>
        <v>33.333333333333329</v>
      </c>
      <c r="E97" s="445" t="s">
        <v>426</v>
      </c>
      <c r="F97" s="445" t="s">
        <v>426</v>
      </c>
      <c r="G97" s="236" t="s">
        <v>134</v>
      </c>
      <c r="H97" s="255"/>
    </row>
    <row r="98" spans="1:8" ht="11" customHeight="1">
      <c r="A98" s="250" t="s">
        <v>524</v>
      </c>
      <c r="B98" s="253">
        <v>227</v>
      </c>
      <c r="C98" s="243">
        <v>153</v>
      </c>
      <c r="D98" s="246">
        <f t="shared" si="23"/>
        <v>-32.599118942731273</v>
      </c>
      <c r="E98" s="253">
        <v>245</v>
      </c>
      <c r="F98" s="243">
        <v>250</v>
      </c>
      <c r="G98" s="247">
        <f t="shared" ref="G98:G99" si="24">((F98/E98)     -    1)*100</f>
        <v>2.0408163265306145</v>
      </c>
      <c r="H98" s="255"/>
    </row>
    <row r="99" spans="1:8" ht="11" customHeight="1">
      <c r="A99" s="250" t="s">
        <v>525</v>
      </c>
      <c r="B99" s="253">
        <v>175</v>
      </c>
      <c r="C99" s="243">
        <v>170</v>
      </c>
      <c r="D99" s="246">
        <f t="shared" si="23"/>
        <v>-2.8571428571428581</v>
      </c>
      <c r="E99" s="253">
        <v>100</v>
      </c>
      <c r="F99" s="243">
        <v>255</v>
      </c>
      <c r="G99" s="247">
        <f t="shared" si="24"/>
        <v>154.99999999999997</v>
      </c>
      <c r="H99" s="255"/>
    </row>
    <row r="100" spans="1:8" ht="11" customHeight="1">
      <c r="A100" s="250" t="s">
        <v>527</v>
      </c>
      <c r="B100" s="253">
        <v>260</v>
      </c>
      <c r="C100" s="243">
        <v>149</v>
      </c>
      <c r="D100" s="246">
        <f t="shared" si="23"/>
        <v>-42.692307692307693</v>
      </c>
      <c r="E100" s="445" t="s">
        <v>426</v>
      </c>
      <c r="F100" s="445" t="s">
        <v>426</v>
      </c>
      <c r="G100" s="236" t="s">
        <v>134</v>
      </c>
      <c r="H100" s="255"/>
    </row>
    <row r="101" spans="1:8" ht="11" customHeight="1">
      <c r="A101" s="250" t="s">
        <v>532</v>
      </c>
      <c r="B101" s="445" t="s">
        <v>426</v>
      </c>
      <c r="C101" s="243">
        <v>155</v>
      </c>
      <c r="D101" s="236" t="s">
        <v>134</v>
      </c>
      <c r="E101" s="445" t="s">
        <v>426</v>
      </c>
      <c r="F101" s="243">
        <v>80</v>
      </c>
      <c r="G101" s="236" t="s">
        <v>134</v>
      </c>
      <c r="H101" s="255"/>
    </row>
    <row r="102" spans="1:8" ht="11" customHeight="1">
      <c r="A102" s="250" t="s">
        <v>526</v>
      </c>
      <c r="B102" s="253">
        <v>140</v>
      </c>
      <c r="C102" s="243">
        <v>92</v>
      </c>
      <c r="D102" s="246">
        <f t="shared" ref="D102" si="25">((C102/B102)     -    1)*100</f>
        <v>-34.285714285714285</v>
      </c>
      <c r="E102" s="445" t="s">
        <v>426</v>
      </c>
      <c r="F102" s="445" t="s">
        <v>426</v>
      </c>
      <c r="G102" s="236" t="s">
        <v>134</v>
      </c>
      <c r="H102" s="255"/>
    </row>
    <row r="103" spans="1:8" ht="11" customHeight="1">
      <c r="A103" s="224" t="s">
        <v>422</v>
      </c>
      <c r="B103" s="455"/>
      <c r="C103" s="238"/>
      <c r="D103" s="1"/>
      <c r="E103" s="455"/>
      <c r="F103" s="238"/>
      <c r="G103" s="1"/>
      <c r="H103" s="255"/>
    </row>
    <row r="104" spans="1:8" ht="11" customHeight="1">
      <c r="A104" s="250" t="s">
        <v>423</v>
      </c>
      <c r="B104" s="253">
        <v>160</v>
      </c>
      <c r="C104" s="243">
        <v>152</v>
      </c>
      <c r="D104" s="246">
        <f>((C104/B104)     -    1)*100</f>
        <v>-5.0000000000000044</v>
      </c>
      <c r="E104" s="445" t="s">
        <v>426</v>
      </c>
      <c r="F104" s="445" t="s">
        <v>426</v>
      </c>
      <c r="G104" s="236" t="s">
        <v>134</v>
      </c>
      <c r="H104" s="255"/>
    </row>
    <row r="105" spans="1:8" ht="11" customHeight="1">
      <c r="A105" s="224" t="s">
        <v>168</v>
      </c>
      <c r="B105" s="455"/>
      <c r="C105" s="238"/>
      <c r="D105" s="1"/>
      <c r="E105" s="455"/>
      <c r="F105" s="238"/>
      <c r="G105" s="1"/>
      <c r="H105" s="255"/>
    </row>
    <row r="106" spans="1:8" ht="11" customHeight="1">
      <c r="A106" s="250" t="s">
        <v>538</v>
      </c>
      <c r="B106" s="253">
        <v>80</v>
      </c>
      <c r="C106" s="243">
        <v>100</v>
      </c>
      <c r="D106" s="246">
        <f>((C106/B106)     -    1)*100</f>
        <v>25</v>
      </c>
      <c r="E106" s="445" t="s">
        <v>426</v>
      </c>
      <c r="F106" s="243">
        <v>80</v>
      </c>
      <c r="G106" s="236" t="s">
        <v>134</v>
      </c>
      <c r="H106" s="255"/>
    </row>
    <row r="107" spans="1:8" ht="11" customHeight="1">
      <c r="A107" s="250" t="s">
        <v>169</v>
      </c>
      <c r="B107" s="253">
        <v>95</v>
      </c>
      <c r="C107" s="243">
        <v>95</v>
      </c>
      <c r="D107" s="246">
        <f>((C107/B107)     -    1)*100</f>
        <v>0</v>
      </c>
      <c r="E107" s="445" t="s">
        <v>426</v>
      </c>
      <c r="F107" s="243">
        <v>280</v>
      </c>
      <c r="G107" s="236" t="s">
        <v>134</v>
      </c>
      <c r="H107" s="255"/>
    </row>
    <row r="108" spans="1:8" ht="11" customHeight="1">
      <c r="A108" s="250" t="s">
        <v>568</v>
      </c>
      <c r="B108" s="253">
        <v>70</v>
      </c>
      <c r="C108" s="243">
        <v>70</v>
      </c>
      <c r="D108" s="246">
        <f>((C108/B108)     -    1)*100</f>
        <v>0</v>
      </c>
      <c r="E108" s="445" t="s">
        <v>426</v>
      </c>
      <c r="F108" s="243">
        <v>105</v>
      </c>
      <c r="G108" s="236" t="s">
        <v>134</v>
      </c>
      <c r="H108" s="255"/>
    </row>
    <row r="109" spans="1:8" ht="11" customHeight="1">
      <c r="A109" s="250" t="s">
        <v>170</v>
      </c>
      <c r="B109" s="253">
        <v>120</v>
      </c>
      <c r="C109" s="243">
        <v>98</v>
      </c>
      <c r="D109" s="246">
        <f>((C109/B109)     -    1)*100</f>
        <v>-18.333333333333336</v>
      </c>
      <c r="E109" s="253">
        <v>100</v>
      </c>
      <c r="F109" s="243">
        <v>100</v>
      </c>
      <c r="G109" s="246">
        <f>((F109/E109)     -    1)*100</f>
        <v>0</v>
      </c>
      <c r="H109" s="255"/>
    </row>
    <row r="110" spans="1:8" ht="11" customHeight="1">
      <c r="A110" s="224" t="s">
        <v>31</v>
      </c>
      <c r="B110" s="455"/>
      <c r="C110" s="238"/>
      <c r="D110" s="1"/>
      <c r="E110" s="455"/>
      <c r="F110" s="238"/>
      <c r="G110" s="1"/>
    </row>
    <row r="111" spans="1:8" ht="11" customHeight="1">
      <c r="A111" s="250" t="s">
        <v>78</v>
      </c>
      <c r="B111" s="253">
        <v>120</v>
      </c>
      <c r="C111" s="243">
        <v>120</v>
      </c>
      <c r="D111" s="246">
        <f>((C111/B111)     -    1)*100</f>
        <v>0</v>
      </c>
      <c r="E111" s="445" t="s">
        <v>426</v>
      </c>
      <c r="F111" s="445" t="s">
        <v>426</v>
      </c>
      <c r="G111" s="236" t="s">
        <v>134</v>
      </c>
    </row>
    <row r="112" spans="1:8" ht="11" customHeight="1">
      <c r="A112" s="250" t="s">
        <v>32</v>
      </c>
      <c r="B112" s="253">
        <v>185</v>
      </c>
      <c r="C112" s="243">
        <v>154</v>
      </c>
      <c r="D112" s="246">
        <f>((C112/B112)     -    1)*100</f>
        <v>-16.756756756756751</v>
      </c>
      <c r="E112" s="445" t="s">
        <v>426</v>
      </c>
      <c r="F112" s="445" t="s">
        <v>426</v>
      </c>
      <c r="G112" s="236" t="s">
        <v>134</v>
      </c>
    </row>
    <row r="113" spans="1:7" ht="11" customHeight="1">
      <c r="A113" s="250" t="s">
        <v>33</v>
      </c>
      <c r="B113" s="253">
        <v>110</v>
      </c>
      <c r="C113" s="243">
        <v>148</v>
      </c>
      <c r="D113" s="246">
        <f>((C113/B113)     -    1)*100</f>
        <v>34.545454545454547</v>
      </c>
      <c r="E113" s="253">
        <v>126</v>
      </c>
      <c r="F113" s="243">
        <v>170</v>
      </c>
      <c r="G113" s="246">
        <f>((F113/E113)     -    1)*100</f>
        <v>34.920634920634932</v>
      </c>
    </row>
    <row r="114" spans="1:7" ht="11" customHeight="1">
      <c r="A114" s="224" t="s">
        <v>34</v>
      </c>
      <c r="B114" s="455"/>
      <c r="C114" s="238"/>
      <c r="D114" s="1"/>
      <c r="E114" s="455"/>
      <c r="F114" s="238"/>
      <c r="G114" s="1"/>
    </row>
    <row r="115" spans="1:7" ht="11" customHeight="1">
      <c r="A115" s="250" t="s">
        <v>35</v>
      </c>
      <c r="B115" s="445" t="s">
        <v>426</v>
      </c>
      <c r="C115" s="243">
        <v>95</v>
      </c>
      <c r="D115" s="236" t="s">
        <v>134</v>
      </c>
      <c r="E115" s="445" t="s">
        <v>426</v>
      </c>
      <c r="F115" s="243">
        <v>102</v>
      </c>
      <c r="G115" s="236" t="s">
        <v>134</v>
      </c>
    </row>
    <row r="116" spans="1:7" ht="11" customHeight="1">
      <c r="A116" s="250" t="s">
        <v>36</v>
      </c>
      <c r="B116" s="445" t="s">
        <v>426</v>
      </c>
      <c r="C116" s="243">
        <v>150</v>
      </c>
      <c r="D116" s="236" t="s">
        <v>134</v>
      </c>
      <c r="E116" s="445" t="s">
        <v>426</v>
      </c>
      <c r="F116" s="243">
        <v>80</v>
      </c>
      <c r="G116" s="236" t="s">
        <v>134</v>
      </c>
    </row>
    <row r="117" spans="1:7" ht="11" customHeight="1">
      <c r="A117" s="250" t="s">
        <v>354</v>
      </c>
      <c r="B117" s="445" t="s">
        <v>426</v>
      </c>
      <c r="C117" s="243">
        <v>175</v>
      </c>
      <c r="D117" s="236" t="s">
        <v>134</v>
      </c>
      <c r="E117" s="445" t="s">
        <v>426</v>
      </c>
      <c r="F117" s="243">
        <v>77</v>
      </c>
      <c r="G117" s="236" t="s">
        <v>134</v>
      </c>
    </row>
    <row r="118" spans="1:7" ht="11" customHeight="1">
      <c r="A118" s="224" t="s">
        <v>171</v>
      </c>
    </row>
    <row r="119" spans="1:7" ht="11" customHeight="1">
      <c r="A119" s="250" t="s">
        <v>477</v>
      </c>
      <c r="B119" s="253">
        <v>68</v>
      </c>
      <c r="C119" s="253">
        <v>77</v>
      </c>
      <c r="D119" s="246">
        <f t="shared" ref="D119:D124" si="26">((C119/B119)     -    1)*100</f>
        <v>13.235294117647056</v>
      </c>
      <c r="E119" s="445" t="s">
        <v>426</v>
      </c>
      <c r="F119" s="445" t="s">
        <v>426</v>
      </c>
      <c r="G119" s="236" t="s">
        <v>134</v>
      </c>
    </row>
    <row r="120" spans="1:7" ht="11" customHeight="1">
      <c r="A120" s="250" t="s">
        <v>175</v>
      </c>
      <c r="B120" s="445" t="s">
        <v>426</v>
      </c>
      <c r="C120" s="253">
        <v>84</v>
      </c>
      <c r="D120" s="236" t="s">
        <v>134</v>
      </c>
      <c r="E120" s="445" t="s">
        <v>426</v>
      </c>
      <c r="F120" s="445" t="s">
        <v>426</v>
      </c>
      <c r="G120" s="236" t="s">
        <v>134</v>
      </c>
    </row>
    <row r="121" spans="1:7" ht="11" customHeight="1">
      <c r="A121" s="250" t="s">
        <v>173</v>
      </c>
      <c r="B121" s="253">
        <v>58</v>
      </c>
      <c r="C121" s="253">
        <v>63</v>
      </c>
      <c r="D121" s="246">
        <f t="shared" si="26"/>
        <v>8.6206896551724199</v>
      </c>
      <c r="E121" s="253">
        <v>113</v>
      </c>
      <c r="F121" s="243">
        <v>81</v>
      </c>
      <c r="G121" s="246">
        <f t="shared" ref="G121" si="27">((F121/E121)     -    1)*100</f>
        <v>-28.318584070796462</v>
      </c>
    </row>
    <row r="122" spans="1:7" ht="11" customHeight="1">
      <c r="A122" s="250" t="s">
        <v>420</v>
      </c>
      <c r="B122" s="253">
        <v>66</v>
      </c>
      <c r="C122" s="243">
        <v>59</v>
      </c>
      <c r="D122" s="246">
        <f t="shared" si="26"/>
        <v>-10.606060606060607</v>
      </c>
      <c r="E122" s="445" t="s">
        <v>426</v>
      </c>
      <c r="F122" s="445" t="s">
        <v>426</v>
      </c>
      <c r="G122" s="236" t="s">
        <v>134</v>
      </c>
    </row>
    <row r="123" spans="1:7" ht="11" customHeight="1">
      <c r="A123" s="250" t="s">
        <v>478</v>
      </c>
      <c r="B123" s="253">
        <v>73</v>
      </c>
      <c r="C123" s="243">
        <v>70</v>
      </c>
      <c r="D123" s="246">
        <f t="shared" si="26"/>
        <v>-4.1095890410958962</v>
      </c>
      <c r="E123" s="445" t="s">
        <v>426</v>
      </c>
      <c r="F123" s="445" t="s">
        <v>426</v>
      </c>
      <c r="G123" s="236" t="s">
        <v>134</v>
      </c>
    </row>
    <row r="124" spans="1:7" ht="11" customHeight="1">
      <c r="A124" s="250" t="s">
        <v>479</v>
      </c>
      <c r="B124" s="253">
        <v>67</v>
      </c>
      <c r="C124" s="243">
        <v>74</v>
      </c>
      <c r="D124" s="246">
        <f t="shared" si="26"/>
        <v>10.447761194029859</v>
      </c>
      <c r="E124" s="445" t="s">
        <v>426</v>
      </c>
      <c r="F124" s="445" t="s">
        <v>426</v>
      </c>
      <c r="G124" s="236" t="s">
        <v>134</v>
      </c>
    </row>
    <row r="125" spans="1:7" ht="11" customHeight="1">
      <c r="A125" s="250" t="s">
        <v>480</v>
      </c>
      <c r="B125" s="445" t="s">
        <v>426</v>
      </c>
      <c r="C125" s="243">
        <v>71</v>
      </c>
      <c r="D125" s="236" t="s">
        <v>134</v>
      </c>
      <c r="E125" s="445" t="s">
        <v>426</v>
      </c>
      <c r="F125" s="445" t="s">
        <v>426</v>
      </c>
      <c r="G125" s="236" t="s">
        <v>134</v>
      </c>
    </row>
    <row r="126" spans="1:7" ht="11" customHeight="1">
      <c r="A126" s="250" t="s">
        <v>481</v>
      </c>
      <c r="B126" s="253">
        <v>92</v>
      </c>
      <c r="C126" s="243">
        <v>70</v>
      </c>
      <c r="D126" s="246">
        <f>((C126/B126)     -    1)*100</f>
        <v>-23.913043478260864</v>
      </c>
      <c r="E126" s="445" t="s">
        <v>426</v>
      </c>
      <c r="F126" s="445" t="s">
        <v>426</v>
      </c>
      <c r="G126" s="236" t="s">
        <v>134</v>
      </c>
    </row>
    <row r="127" spans="1:7" ht="11" customHeight="1">
      <c r="A127" s="250" t="s">
        <v>54</v>
      </c>
      <c r="B127" s="253">
        <v>64</v>
      </c>
      <c r="C127" s="243">
        <v>73</v>
      </c>
      <c r="D127" s="246">
        <f t="shared" ref="D127" si="28">((C127/B127)     -    1)*100</f>
        <v>14.0625</v>
      </c>
      <c r="E127" s="445" t="s">
        <v>426</v>
      </c>
      <c r="F127" s="445" t="s">
        <v>426</v>
      </c>
      <c r="G127" s="236" t="s">
        <v>134</v>
      </c>
    </row>
    <row r="128" spans="1:7" ht="11" customHeight="1">
      <c r="A128" s="250" t="s">
        <v>405</v>
      </c>
      <c r="B128" s="253">
        <v>57</v>
      </c>
      <c r="C128" s="243">
        <v>61</v>
      </c>
      <c r="D128" s="246">
        <f t="shared" ref="D128:D130" si="29">((C128/B128)     -    1)*100</f>
        <v>7.0175438596491224</v>
      </c>
      <c r="E128" s="253">
        <v>150</v>
      </c>
      <c r="F128" s="243">
        <v>170</v>
      </c>
      <c r="G128" s="246">
        <f t="shared" ref="G128:G130" si="30">((F128/E128)     -    1)*100</f>
        <v>13.33333333333333</v>
      </c>
    </row>
    <row r="129" spans="1:7" ht="11" customHeight="1">
      <c r="A129" s="250" t="s">
        <v>174</v>
      </c>
      <c r="B129" s="253">
        <v>85</v>
      </c>
      <c r="C129" s="243">
        <v>86</v>
      </c>
      <c r="D129" s="246">
        <f t="shared" si="29"/>
        <v>1.1764705882352899</v>
      </c>
      <c r="E129" s="253">
        <v>129</v>
      </c>
      <c r="F129" s="243">
        <v>87</v>
      </c>
      <c r="G129" s="246">
        <f t="shared" si="30"/>
        <v>-32.558139534883722</v>
      </c>
    </row>
    <row r="130" spans="1:7" ht="11" customHeight="1">
      <c r="A130" s="250" t="s">
        <v>172</v>
      </c>
      <c r="B130" s="253">
        <v>65</v>
      </c>
      <c r="C130" s="243">
        <v>55</v>
      </c>
      <c r="D130" s="246">
        <f t="shared" si="29"/>
        <v>-15.384615384615385</v>
      </c>
      <c r="E130" s="253">
        <v>95</v>
      </c>
      <c r="F130" s="243">
        <v>71</v>
      </c>
      <c r="G130" s="246">
        <f t="shared" si="30"/>
        <v>-25.263157894736842</v>
      </c>
    </row>
    <row r="131" spans="1:7" ht="11" customHeight="1">
      <c r="A131" s="224" t="s">
        <v>70</v>
      </c>
      <c r="B131" s="455"/>
      <c r="C131" s="238"/>
      <c r="D131" s="1"/>
      <c r="E131" s="450"/>
      <c r="F131" s="238"/>
      <c r="G131" s="1"/>
    </row>
    <row r="132" spans="1:7" ht="11" customHeight="1">
      <c r="A132" s="250" t="s">
        <v>462</v>
      </c>
      <c r="B132" s="253">
        <v>170</v>
      </c>
      <c r="C132" s="243">
        <v>300</v>
      </c>
      <c r="D132" s="245">
        <f>((C132/B132)     -    1)*100</f>
        <v>76.470588235294116</v>
      </c>
      <c r="E132" s="445" t="s">
        <v>426</v>
      </c>
      <c r="F132" s="445" t="s">
        <v>426</v>
      </c>
      <c r="G132" s="236" t="s">
        <v>134</v>
      </c>
    </row>
    <row r="133" spans="1:7" ht="11" customHeight="1">
      <c r="A133" s="250" t="s">
        <v>49</v>
      </c>
      <c r="B133" s="253">
        <v>175</v>
      </c>
      <c r="C133" s="243">
        <v>150</v>
      </c>
      <c r="D133" s="245">
        <f t="shared" ref="D133" si="31">((C133/B133)     -    1)*100</f>
        <v>-14.28571428571429</v>
      </c>
      <c r="E133" s="445" t="s">
        <v>426</v>
      </c>
      <c r="F133" s="445" t="s">
        <v>426</v>
      </c>
      <c r="G133" s="236" t="s">
        <v>134</v>
      </c>
    </row>
    <row r="134" spans="1:7" ht="11" customHeight="1">
      <c r="A134" s="250" t="s">
        <v>433</v>
      </c>
      <c r="B134" s="253">
        <v>140</v>
      </c>
      <c r="C134" s="243">
        <v>167</v>
      </c>
      <c r="D134" s="245">
        <f t="shared" ref="D134" si="32">((C134/B134)     -    1)*100</f>
        <v>19.285714285714285</v>
      </c>
      <c r="E134" s="445" t="s">
        <v>426</v>
      </c>
      <c r="F134" s="445" t="s">
        <v>426</v>
      </c>
      <c r="G134" s="236" t="s">
        <v>134</v>
      </c>
    </row>
    <row r="135" spans="1:7" ht="11" customHeight="1">
      <c r="A135" s="250" t="s">
        <v>50</v>
      </c>
      <c r="B135" s="253">
        <v>135</v>
      </c>
      <c r="C135" s="243">
        <v>139</v>
      </c>
      <c r="D135" s="245">
        <f>((C135/B135)     -    1)*100</f>
        <v>2.9629629629629672</v>
      </c>
      <c r="E135" s="445" t="s">
        <v>426</v>
      </c>
      <c r="F135" s="445" t="s">
        <v>426</v>
      </c>
      <c r="G135" s="236" t="s">
        <v>134</v>
      </c>
    </row>
    <row r="136" spans="1:7" ht="11" customHeight="1">
      <c r="A136" s="224" t="s">
        <v>75</v>
      </c>
      <c r="B136" s="455"/>
      <c r="C136" s="238"/>
      <c r="D136" s="1"/>
      <c r="E136" s="455"/>
      <c r="F136" s="238"/>
      <c r="G136" s="1"/>
    </row>
    <row r="137" spans="1:7" ht="11" customHeight="1">
      <c r="A137" s="250" t="s">
        <v>76</v>
      </c>
      <c r="B137" s="253">
        <v>100</v>
      </c>
      <c r="C137" s="243">
        <v>95</v>
      </c>
      <c r="D137" s="245">
        <f t="shared" ref="D137" si="33">((C137/B137)     -    1)*100</f>
        <v>-5.0000000000000044</v>
      </c>
      <c r="E137" s="445" t="s">
        <v>426</v>
      </c>
      <c r="F137" s="445" t="s">
        <v>426</v>
      </c>
      <c r="G137" s="236" t="s">
        <v>134</v>
      </c>
    </row>
    <row r="138" spans="1:7" ht="11" customHeight="1">
      <c r="A138" s="224" t="s">
        <v>59</v>
      </c>
      <c r="B138" s="455"/>
      <c r="C138" s="238"/>
      <c r="D138" s="1"/>
      <c r="E138" s="455"/>
      <c r="F138" s="238"/>
      <c r="G138" s="1"/>
    </row>
    <row r="139" spans="1:7" ht="11" customHeight="1">
      <c r="A139" s="250" t="s">
        <v>62</v>
      </c>
      <c r="B139" s="445" t="s">
        <v>426</v>
      </c>
      <c r="C139" s="243">
        <v>160</v>
      </c>
      <c r="D139" s="236" t="s">
        <v>134</v>
      </c>
      <c r="E139" s="445" t="s">
        <v>426</v>
      </c>
      <c r="F139" s="445" t="s">
        <v>426</v>
      </c>
      <c r="G139" s="236" t="s">
        <v>134</v>
      </c>
    </row>
    <row r="140" spans="1:7" ht="11" customHeight="1">
      <c r="A140" s="250" t="s">
        <v>60</v>
      </c>
      <c r="B140" s="445" t="s">
        <v>426</v>
      </c>
      <c r="C140" s="243">
        <v>105</v>
      </c>
      <c r="D140" s="236" t="s">
        <v>134</v>
      </c>
      <c r="E140" s="445" t="s">
        <v>426</v>
      </c>
      <c r="F140" s="445" t="s">
        <v>426</v>
      </c>
      <c r="G140" s="236" t="s">
        <v>134</v>
      </c>
    </row>
    <row r="141" spans="1:7" ht="11" customHeight="1">
      <c r="A141" s="224" t="s">
        <v>37</v>
      </c>
      <c r="B141" s="455"/>
      <c r="C141" s="238"/>
      <c r="D141" s="1"/>
      <c r="E141" s="455"/>
      <c r="F141" s="238"/>
      <c r="G141" s="1"/>
    </row>
    <row r="142" spans="1:7" ht="11" customHeight="1">
      <c r="A142" s="252" t="s">
        <v>38</v>
      </c>
      <c r="B142" s="464">
        <v>115</v>
      </c>
      <c r="C142" s="244">
        <v>120</v>
      </c>
      <c r="D142" s="248">
        <f>((C142/B142)     -    1)*100</f>
        <v>4.3478260869565188</v>
      </c>
      <c r="E142" s="442" t="s">
        <v>135</v>
      </c>
      <c r="F142" s="64" t="s">
        <v>135</v>
      </c>
      <c r="G142" s="242" t="s">
        <v>134</v>
      </c>
    </row>
    <row r="143" spans="1:7" ht="9" customHeight="1">
      <c r="A143" s="10" t="s">
        <v>73</v>
      </c>
      <c r="B143" s="460"/>
      <c r="C143" s="54"/>
      <c r="D143" s="54"/>
      <c r="E143" s="460"/>
      <c r="F143" s="54"/>
      <c r="G143" s="54"/>
    </row>
    <row r="144" spans="1:7" ht="9" customHeight="1">
      <c r="A144" s="116" t="s">
        <v>55</v>
      </c>
      <c r="B144" s="460"/>
      <c r="C144" s="54"/>
      <c r="D144" s="54"/>
      <c r="E144" s="460"/>
      <c r="F144" s="54"/>
      <c r="G144" s="54"/>
    </row>
    <row r="145" spans="1:7" ht="9" customHeight="1">
      <c r="A145" s="116" t="s">
        <v>56</v>
      </c>
      <c r="B145" s="460"/>
      <c r="C145" s="54"/>
      <c r="D145" s="54"/>
      <c r="E145" s="460"/>
      <c r="F145" s="54"/>
      <c r="G145" s="54"/>
    </row>
    <row r="146" spans="1:7" ht="9" customHeight="1">
      <c r="A146" s="116"/>
      <c r="B146" s="460"/>
      <c r="C146" s="54"/>
      <c r="D146" s="54"/>
      <c r="E146" s="460"/>
      <c r="F146" s="54"/>
      <c r="G146" s="54"/>
    </row>
    <row r="147" spans="1:7" ht="9.75" customHeight="1">
      <c r="A147" s="116"/>
    </row>
    <row r="148" spans="1:7" ht="8.25" customHeight="1"/>
  </sheetData>
  <mergeCells count="6">
    <mergeCell ref="A4:A5"/>
    <mergeCell ref="B4:D4"/>
    <mergeCell ref="E4:G4"/>
    <mergeCell ref="A74:A75"/>
    <mergeCell ref="B74:D74"/>
    <mergeCell ref="E74:G74"/>
  </mergeCells>
  <pageMargins left="0.27559055118110237" right="0.27559055118110237" top="0.39370078740157483" bottom="0.39370078740157483" header="0" footer="0"/>
  <pageSetup paperSize="9" orientation="portrait" r:id="rId1"/>
  <ignoredErrors>
    <ignoredError sqref="B2:G75" numberStoredAsText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G776"/>
  <sheetViews>
    <sheetView showGridLines="0" topLeftCell="A33" zoomScaleNormal="100" workbookViewId="0">
      <selection activeCell="A57" sqref="A57:G102"/>
    </sheetView>
  </sheetViews>
  <sheetFormatPr baseColWidth="10" defaultColWidth="11.5" defaultRowHeight="15" customHeight="1"/>
  <cols>
    <col min="1" max="1" width="23.1640625" style="2" customWidth="1"/>
    <col min="2" max="2" width="14.5" style="2" customWidth="1"/>
    <col min="3" max="3" width="20" style="2" customWidth="1"/>
    <col min="4" max="4" width="8.83203125" style="2" customWidth="1"/>
    <col min="5" max="5" width="9.33203125" style="2" customWidth="1"/>
    <col min="6" max="7" width="6.6640625" style="2" customWidth="1"/>
    <col min="8" max="16384" width="11.5" style="2"/>
  </cols>
  <sheetData>
    <row r="1" spans="1:7" ht="19.25" customHeight="1">
      <c r="A1" s="266" t="s">
        <v>427</v>
      </c>
      <c r="B1" s="266"/>
      <c r="C1" s="292"/>
      <c r="D1" s="293"/>
      <c r="E1" s="292"/>
      <c r="F1" s="292"/>
      <c r="G1" s="294"/>
    </row>
    <row r="2" spans="1:7" ht="12" customHeight="1">
      <c r="A2" s="266" t="s">
        <v>589</v>
      </c>
      <c r="B2" s="266"/>
      <c r="C2" s="295"/>
      <c r="D2" s="296"/>
      <c r="E2" s="295"/>
      <c r="F2" s="295"/>
      <c r="G2" s="297"/>
    </row>
    <row r="3" spans="1:7" ht="5" customHeight="1">
      <c r="B3" s="266" t="s">
        <v>296</v>
      </c>
      <c r="C3" s="266"/>
      <c r="D3" s="266"/>
      <c r="E3" s="266"/>
      <c r="F3" s="266"/>
      <c r="G3" s="298"/>
    </row>
    <row r="4" spans="1:7" ht="16" customHeight="1">
      <c r="A4" s="299" t="s">
        <v>177</v>
      </c>
      <c r="B4" s="299" t="s">
        <v>297</v>
      </c>
      <c r="C4" s="299" t="s">
        <v>215</v>
      </c>
      <c r="D4" s="299" t="s">
        <v>298</v>
      </c>
      <c r="E4" s="299" t="s">
        <v>180</v>
      </c>
      <c r="F4" s="299" t="s">
        <v>299</v>
      </c>
      <c r="G4" s="299" t="s">
        <v>300</v>
      </c>
    </row>
    <row r="5" spans="1:7" ht="12" customHeight="1">
      <c r="A5" s="783" t="s">
        <v>191</v>
      </c>
      <c r="B5" s="300" t="s">
        <v>291</v>
      </c>
      <c r="C5" s="300" t="s">
        <v>539</v>
      </c>
      <c r="D5" s="301" t="s">
        <v>302</v>
      </c>
      <c r="E5" s="301" t="s">
        <v>302</v>
      </c>
      <c r="F5" s="308">
        <v>4650</v>
      </c>
      <c r="G5" s="303">
        <v>8</v>
      </c>
    </row>
    <row r="6" spans="1:7" ht="12" customHeight="1">
      <c r="A6" s="785"/>
      <c r="B6" s="300" t="s">
        <v>286</v>
      </c>
      <c r="C6" s="300" t="s">
        <v>540</v>
      </c>
      <c r="D6" s="301" t="s">
        <v>302</v>
      </c>
      <c r="E6" s="301" t="s">
        <v>303</v>
      </c>
      <c r="F6" s="308">
        <v>450</v>
      </c>
      <c r="G6" s="303">
        <v>13</v>
      </c>
    </row>
    <row r="7" spans="1:7" ht="12" customHeight="1">
      <c r="A7" s="785"/>
      <c r="B7" s="300" t="s">
        <v>286</v>
      </c>
      <c r="C7" s="300" t="s">
        <v>448</v>
      </c>
      <c r="D7" s="301" t="s">
        <v>302</v>
      </c>
      <c r="E7" s="301" t="s">
        <v>305</v>
      </c>
      <c r="F7" s="302">
        <v>1320</v>
      </c>
      <c r="G7" s="303">
        <v>12</v>
      </c>
    </row>
    <row r="8" spans="1:7" ht="12" customHeight="1">
      <c r="A8" s="785"/>
      <c r="B8" s="300" t="s">
        <v>286</v>
      </c>
      <c r="C8" s="300" t="s">
        <v>448</v>
      </c>
      <c r="D8" s="301" t="s">
        <v>302</v>
      </c>
      <c r="E8" s="301" t="s">
        <v>302</v>
      </c>
      <c r="F8" s="302">
        <v>150</v>
      </c>
      <c r="G8" s="303">
        <v>12</v>
      </c>
    </row>
    <row r="9" spans="1:7" ht="12" customHeight="1">
      <c r="A9" s="785"/>
      <c r="B9" s="300" t="s">
        <v>286</v>
      </c>
      <c r="C9" s="300" t="s">
        <v>307</v>
      </c>
      <c r="D9" s="301" t="s">
        <v>302</v>
      </c>
      <c r="E9" s="301" t="s">
        <v>303</v>
      </c>
      <c r="F9" s="302">
        <v>569</v>
      </c>
      <c r="G9" s="303">
        <v>13</v>
      </c>
    </row>
    <row r="10" spans="1:7" ht="12" customHeight="1">
      <c r="A10" s="785"/>
      <c r="B10" s="300" t="s">
        <v>286</v>
      </c>
      <c r="C10" s="300" t="s">
        <v>307</v>
      </c>
      <c r="D10" s="301" t="s">
        <v>302</v>
      </c>
      <c r="E10" s="301" t="s">
        <v>305</v>
      </c>
      <c r="F10" s="302">
        <v>330</v>
      </c>
      <c r="G10" s="303">
        <v>14</v>
      </c>
    </row>
    <row r="11" spans="1:7" ht="12" customHeight="1">
      <c r="A11" s="785"/>
      <c r="B11" s="300" t="s">
        <v>445</v>
      </c>
      <c r="C11" s="300" t="s">
        <v>308</v>
      </c>
      <c r="D11" s="301" t="s">
        <v>302</v>
      </c>
      <c r="E11" s="301" t="s">
        <v>302</v>
      </c>
      <c r="F11" s="302">
        <v>4230</v>
      </c>
      <c r="G11" s="303">
        <v>7</v>
      </c>
    </row>
    <row r="12" spans="1:7" ht="12" customHeight="1">
      <c r="A12" s="785"/>
      <c r="B12" s="300" t="s">
        <v>390</v>
      </c>
      <c r="C12" s="300" t="s">
        <v>386</v>
      </c>
      <c r="D12" s="301" t="s">
        <v>302</v>
      </c>
      <c r="E12" s="301" t="s">
        <v>303</v>
      </c>
      <c r="F12" s="302">
        <v>1800</v>
      </c>
      <c r="G12" s="303">
        <v>4</v>
      </c>
    </row>
    <row r="13" spans="1:7" ht="12" customHeight="1">
      <c r="A13" s="784"/>
      <c r="B13" s="304" t="s">
        <v>289</v>
      </c>
      <c r="C13" s="304" t="s">
        <v>541</v>
      </c>
      <c r="D13" s="305" t="s">
        <v>302</v>
      </c>
      <c r="E13" s="301" t="s">
        <v>305</v>
      </c>
      <c r="F13" s="302">
        <v>438</v>
      </c>
      <c r="G13" s="307">
        <v>16</v>
      </c>
    </row>
    <row r="14" spans="1:7" ht="12" customHeight="1">
      <c r="A14" s="783" t="s">
        <v>5</v>
      </c>
      <c r="B14" s="300" t="s">
        <v>287</v>
      </c>
      <c r="C14" s="300" t="s">
        <v>447</v>
      </c>
      <c r="D14" s="301" t="s">
        <v>302</v>
      </c>
      <c r="E14" s="315" t="s">
        <v>302</v>
      </c>
      <c r="F14" s="316">
        <v>20000</v>
      </c>
      <c r="G14" s="303">
        <v>2.5</v>
      </c>
    </row>
    <row r="15" spans="1:7" ht="12" customHeight="1">
      <c r="A15" s="785"/>
      <c r="B15" s="300" t="s">
        <v>287</v>
      </c>
      <c r="C15" s="300" t="s">
        <v>447</v>
      </c>
      <c r="D15" s="301" t="s">
        <v>302</v>
      </c>
      <c r="E15" s="301" t="s">
        <v>302</v>
      </c>
      <c r="F15" s="308">
        <v>1440</v>
      </c>
      <c r="G15" s="303">
        <v>2.5</v>
      </c>
    </row>
    <row r="16" spans="1:7" ht="12" customHeight="1">
      <c r="A16" s="785"/>
      <c r="B16" s="300" t="s">
        <v>287</v>
      </c>
      <c r="C16" s="300" t="s">
        <v>447</v>
      </c>
      <c r="D16" s="301" t="s">
        <v>302</v>
      </c>
      <c r="E16" s="301" t="s">
        <v>303</v>
      </c>
      <c r="F16" s="308">
        <v>440</v>
      </c>
      <c r="G16" s="303">
        <v>10</v>
      </c>
    </row>
    <row r="17" spans="1:7" ht="12" customHeight="1">
      <c r="A17" s="785"/>
      <c r="B17" s="300" t="s">
        <v>287</v>
      </c>
      <c r="C17" s="300" t="s">
        <v>446</v>
      </c>
      <c r="D17" s="301" t="s">
        <v>302</v>
      </c>
      <c r="E17" s="301" t="s">
        <v>303</v>
      </c>
      <c r="F17" s="308">
        <v>560</v>
      </c>
      <c r="G17" s="303">
        <v>10</v>
      </c>
    </row>
    <row r="18" spans="1:7" ht="12" customHeight="1">
      <c r="A18" s="785"/>
      <c r="B18" s="300" t="s">
        <v>445</v>
      </c>
      <c r="C18" s="300" t="s">
        <v>308</v>
      </c>
      <c r="D18" s="301" t="s">
        <v>302</v>
      </c>
      <c r="E18" s="301" t="s">
        <v>302</v>
      </c>
      <c r="F18" s="308">
        <v>325</v>
      </c>
      <c r="G18" s="303">
        <v>6</v>
      </c>
    </row>
    <row r="19" spans="1:7" ht="12" customHeight="1">
      <c r="A19" s="784"/>
      <c r="B19" s="304" t="s">
        <v>445</v>
      </c>
      <c r="C19" s="304" t="s">
        <v>308</v>
      </c>
      <c r="D19" s="305" t="s">
        <v>302</v>
      </c>
      <c r="E19" s="305" t="s">
        <v>303</v>
      </c>
      <c r="F19" s="306">
        <v>875</v>
      </c>
      <c r="G19" s="307">
        <v>6.5</v>
      </c>
    </row>
    <row r="20" spans="1:7" ht="12" customHeight="1">
      <c r="A20" s="783" t="s">
        <v>310</v>
      </c>
      <c r="B20" s="300" t="s">
        <v>292</v>
      </c>
      <c r="C20" s="300" t="s">
        <v>311</v>
      </c>
      <c r="D20" s="301" t="s">
        <v>302</v>
      </c>
      <c r="E20" s="301" t="s">
        <v>305</v>
      </c>
      <c r="F20" s="308">
        <v>120</v>
      </c>
      <c r="G20" s="303">
        <v>15</v>
      </c>
    </row>
    <row r="21" spans="1:7" ht="12" customHeight="1">
      <c r="A21" s="785"/>
      <c r="B21" s="300" t="s">
        <v>284</v>
      </c>
      <c r="C21" s="300" t="s">
        <v>312</v>
      </c>
      <c r="D21" s="301" t="s">
        <v>302</v>
      </c>
      <c r="E21" s="301" t="s">
        <v>302</v>
      </c>
      <c r="F21" s="308">
        <v>4100</v>
      </c>
      <c r="G21" s="303">
        <v>7</v>
      </c>
    </row>
    <row r="22" spans="1:7" ht="12" customHeight="1">
      <c r="A22" s="784"/>
      <c r="B22" s="304" t="s">
        <v>284</v>
      </c>
      <c r="C22" s="304" t="s">
        <v>312</v>
      </c>
      <c r="D22" s="305" t="s">
        <v>302</v>
      </c>
      <c r="E22" s="305" t="s">
        <v>303</v>
      </c>
      <c r="F22" s="306">
        <v>1200</v>
      </c>
      <c r="G22" s="307">
        <v>7.5</v>
      </c>
    </row>
    <row r="23" spans="1:7" ht="12" customHeight="1">
      <c r="A23" s="783" t="s">
        <v>195</v>
      </c>
      <c r="B23" s="300" t="s">
        <v>465</v>
      </c>
      <c r="C23" s="300" t="s">
        <v>466</v>
      </c>
      <c r="D23" s="301" t="s">
        <v>440</v>
      </c>
      <c r="E23" s="301" t="s">
        <v>440</v>
      </c>
      <c r="F23" s="308">
        <v>1076</v>
      </c>
      <c r="G23" s="303">
        <v>9.9600000000000009</v>
      </c>
    </row>
    <row r="24" spans="1:7" ht="12" customHeight="1">
      <c r="A24" s="785"/>
      <c r="B24" s="300" t="s">
        <v>286</v>
      </c>
      <c r="C24" s="300" t="s">
        <v>313</v>
      </c>
      <c r="D24" s="301" t="s">
        <v>302</v>
      </c>
      <c r="E24" s="301" t="s">
        <v>303</v>
      </c>
      <c r="F24" s="308">
        <v>130</v>
      </c>
      <c r="G24" s="303">
        <v>14.5</v>
      </c>
    </row>
    <row r="25" spans="1:7" ht="12" customHeight="1">
      <c r="A25" s="785"/>
      <c r="B25" s="300" t="s">
        <v>391</v>
      </c>
      <c r="C25" s="300" t="s">
        <v>545</v>
      </c>
      <c r="D25" s="301" t="s">
        <v>302</v>
      </c>
      <c r="E25" s="301" t="s">
        <v>305</v>
      </c>
      <c r="F25" s="308">
        <v>316</v>
      </c>
      <c r="G25" s="303">
        <v>15</v>
      </c>
    </row>
    <row r="26" spans="1:7" ht="12" customHeight="1">
      <c r="A26" s="785"/>
      <c r="B26" s="300" t="s">
        <v>391</v>
      </c>
      <c r="C26" s="300" t="s">
        <v>545</v>
      </c>
      <c r="D26" s="301" t="s">
        <v>302</v>
      </c>
      <c r="E26" s="301" t="s">
        <v>303</v>
      </c>
      <c r="F26" s="308">
        <v>1200</v>
      </c>
      <c r="G26" s="303">
        <v>13.46</v>
      </c>
    </row>
    <row r="27" spans="1:7" ht="12" customHeight="1">
      <c r="A27" s="785"/>
      <c r="B27" s="300" t="s">
        <v>390</v>
      </c>
      <c r="C27" s="300" t="s">
        <v>411</v>
      </c>
      <c r="D27" s="301" t="s">
        <v>302</v>
      </c>
      <c r="E27" s="301" t="s">
        <v>305</v>
      </c>
      <c r="F27" s="308">
        <v>950</v>
      </c>
      <c r="G27" s="303">
        <v>3.5</v>
      </c>
    </row>
    <row r="28" spans="1:7" ht="12" customHeight="1">
      <c r="A28" s="785"/>
      <c r="B28" s="300" t="s">
        <v>390</v>
      </c>
      <c r="C28" s="300" t="s">
        <v>386</v>
      </c>
      <c r="D28" s="301" t="s">
        <v>302</v>
      </c>
      <c r="E28" s="301" t="s">
        <v>303</v>
      </c>
      <c r="F28" s="308">
        <v>3000</v>
      </c>
      <c r="G28" s="303">
        <v>3.07</v>
      </c>
    </row>
    <row r="29" spans="1:7" ht="12" customHeight="1">
      <c r="A29" s="784"/>
      <c r="B29" s="304" t="s">
        <v>390</v>
      </c>
      <c r="C29" s="304" t="s">
        <v>386</v>
      </c>
      <c r="D29" s="305" t="s">
        <v>302</v>
      </c>
      <c r="E29" s="305" t="s">
        <v>305</v>
      </c>
      <c r="F29" s="306">
        <v>5900</v>
      </c>
      <c r="G29" s="307">
        <v>3</v>
      </c>
    </row>
    <row r="30" spans="1:7" ht="12" customHeight="1">
      <c r="A30" s="783" t="s">
        <v>196</v>
      </c>
      <c r="B30" s="313" t="s">
        <v>285</v>
      </c>
      <c r="C30" s="313" t="s">
        <v>314</v>
      </c>
      <c r="D30" s="315" t="s">
        <v>302</v>
      </c>
      <c r="E30" s="315" t="s">
        <v>302</v>
      </c>
      <c r="F30" s="316">
        <v>2425</v>
      </c>
      <c r="G30" s="312">
        <v>8</v>
      </c>
    </row>
    <row r="31" spans="1:7" ht="12" customHeight="1">
      <c r="A31" s="784"/>
      <c r="B31" s="304" t="s">
        <v>391</v>
      </c>
      <c r="C31" s="304" t="s">
        <v>545</v>
      </c>
      <c r="D31" s="305" t="s">
        <v>302</v>
      </c>
      <c r="E31" s="305" t="s">
        <v>303</v>
      </c>
      <c r="F31" s="306">
        <v>325</v>
      </c>
      <c r="G31" s="307">
        <v>10</v>
      </c>
    </row>
    <row r="32" spans="1:7" ht="12" customHeight="1">
      <c r="A32" s="783" t="s">
        <v>407</v>
      </c>
      <c r="B32" s="313" t="s">
        <v>315</v>
      </c>
      <c r="C32" s="313" t="s">
        <v>316</v>
      </c>
      <c r="D32" s="315" t="s">
        <v>302</v>
      </c>
      <c r="E32" s="315" t="s">
        <v>303</v>
      </c>
      <c r="F32" s="316">
        <v>425</v>
      </c>
      <c r="G32" s="312">
        <v>17</v>
      </c>
    </row>
    <row r="33" spans="1:7" ht="12" customHeight="1">
      <c r="A33" s="785"/>
      <c r="B33" s="300" t="s">
        <v>315</v>
      </c>
      <c r="C33" s="300" t="s">
        <v>316</v>
      </c>
      <c r="D33" s="301" t="s">
        <v>302</v>
      </c>
      <c r="E33" s="301" t="s">
        <v>302</v>
      </c>
      <c r="F33" s="308">
        <v>1000</v>
      </c>
      <c r="G33" s="303">
        <v>16</v>
      </c>
    </row>
    <row r="34" spans="1:7" ht="12" customHeight="1">
      <c r="A34" s="784"/>
      <c r="B34" s="304" t="s">
        <v>285</v>
      </c>
      <c r="C34" s="300" t="s">
        <v>314</v>
      </c>
      <c r="D34" s="301" t="s">
        <v>303</v>
      </c>
      <c r="E34" s="301" t="s">
        <v>302</v>
      </c>
      <c r="F34" s="308">
        <v>1900</v>
      </c>
      <c r="G34" s="303">
        <v>11.8</v>
      </c>
    </row>
    <row r="35" spans="1:7" ht="12" customHeight="1">
      <c r="A35" s="783" t="s">
        <v>199</v>
      </c>
      <c r="B35" s="300" t="s">
        <v>291</v>
      </c>
      <c r="C35" s="313" t="s">
        <v>539</v>
      </c>
      <c r="D35" s="315" t="s">
        <v>302</v>
      </c>
      <c r="E35" s="315" t="s">
        <v>303</v>
      </c>
      <c r="F35" s="316">
        <v>1080</v>
      </c>
      <c r="G35" s="312">
        <v>9</v>
      </c>
    </row>
    <row r="36" spans="1:7" ht="12" customHeight="1">
      <c r="A36" s="785"/>
      <c r="B36" s="300" t="s">
        <v>286</v>
      </c>
      <c r="C36" s="300" t="s">
        <v>540</v>
      </c>
      <c r="D36" s="301" t="s">
        <v>302</v>
      </c>
      <c r="E36" s="301" t="s">
        <v>303</v>
      </c>
      <c r="F36" s="308">
        <v>30</v>
      </c>
      <c r="G36" s="303">
        <v>12</v>
      </c>
    </row>
    <row r="37" spans="1:7" ht="12" customHeight="1">
      <c r="A37" s="785"/>
      <c r="B37" s="300" t="s">
        <v>289</v>
      </c>
      <c r="C37" s="300" t="s">
        <v>467</v>
      </c>
      <c r="D37" s="301" t="s">
        <v>302</v>
      </c>
      <c r="E37" s="301" t="s">
        <v>305</v>
      </c>
      <c r="F37" s="308">
        <v>354</v>
      </c>
      <c r="G37" s="303">
        <v>14</v>
      </c>
    </row>
    <row r="38" spans="1:7" ht="12" customHeight="1">
      <c r="A38" s="785"/>
      <c r="B38" s="300" t="s">
        <v>289</v>
      </c>
      <c r="C38" s="300" t="s">
        <v>467</v>
      </c>
      <c r="D38" s="301" t="s">
        <v>302</v>
      </c>
      <c r="E38" s="301" t="s">
        <v>303</v>
      </c>
      <c r="F38" s="308">
        <v>552</v>
      </c>
      <c r="G38" s="303">
        <v>12</v>
      </c>
    </row>
    <row r="39" spans="1:7" ht="12" customHeight="1">
      <c r="A39" s="784"/>
      <c r="B39" s="304" t="s">
        <v>284</v>
      </c>
      <c r="C39" s="300" t="s">
        <v>317</v>
      </c>
      <c r="D39" s="301" t="s">
        <v>302</v>
      </c>
      <c r="E39" s="301" t="s">
        <v>302</v>
      </c>
      <c r="F39" s="308">
        <v>1300</v>
      </c>
      <c r="G39" s="303">
        <v>4.9800000000000004</v>
      </c>
    </row>
    <row r="40" spans="1:7" ht="12" customHeight="1">
      <c r="A40" s="602" t="s">
        <v>200</v>
      </c>
      <c r="B40" s="309" t="s">
        <v>285</v>
      </c>
      <c r="C40" s="309" t="s">
        <v>428</v>
      </c>
      <c r="D40" s="310" t="s">
        <v>302</v>
      </c>
      <c r="E40" s="310" t="s">
        <v>309</v>
      </c>
      <c r="F40" s="311">
        <v>3132</v>
      </c>
      <c r="G40" s="317">
        <v>17.34</v>
      </c>
    </row>
    <row r="41" spans="1:7" ht="12" customHeight="1">
      <c r="A41" s="783" t="s">
        <v>201</v>
      </c>
      <c r="B41" s="300" t="s">
        <v>287</v>
      </c>
      <c r="C41" s="300" t="s">
        <v>468</v>
      </c>
      <c r="D41" s="301" t="s">
        <v>302</v>
      </c>
      <c r="E41" s="301" t="s">
        <v>303</v>
      </c>
      <c r="F41" s="302">
        <v>1000</v>
      </c>
      <c r="G41" s="303">
        <v>10.51</v>
      </c>
    </row>
    <row r="42" spans="1:7" ht="12" customHeight="1">
      <c r="A42" s="785"/>
      <c r="B42" s="300" t="s">
        <v>287</v>
      </c>
      <c r="C42" s="300" t="s">
        <v>318</v>
      </c>
      <c r="D42" s="301" t="s">
        <v>302</v>
      </c>
      <c r="E42" s="301" t="s">
        <v>303</v>
      </c>
      <c r="F42" s="302">
        <v>60</v>
      </c>
      <c r="G42" s="303">
        <v>10.5</v>
      </c>
    </row>
    <row r="43" spans="1:7" ht="12" customHeight="1">
      <c r="A43" s="785"/>
      <c r="B43" s="300" t="s">
        <v>285</v>
      </c>
      <c r="C43" s="300" t="s">
        <v>444</v>
      </c>
      <c r="D43" s="301" t="s">
        <v>302</v>
      </c>
      <c r="E43" s="301" t="s">
        <v>302</v>
      </c>
      <c r="F43" s="302">
        <v>352</v>
      </c>
      <c r="G43" s="303">
        <v>10</v>
      </c>
    </row>
    <row r="44" spans="1:7" ht="12" customHeight="1">
      <c r="A44" s="785"/>
      <c r="B44" s="300" t="s">
        <v>285</v>
      </c>
      <c r="C44" s="300" t="s">
        <v>314</v>
      </c>
      <c r="D44" s="301" t="s">
        <v>302</v>
      </c>
      <c r="E44" s="301" t="s">
        <v>305</v>
      </c>
      <c r="F44" s="302">
        <v>140</v>
      </c>
      <c r="G44" s="303">
        <v>50.63</v>
      </c>
    </row>
    <row r="45" spans="1:7" ht="12" customHeight="1">
      <c r="A45" s="785"/>
      <c r="B45" s="300" t="s">
        <v>285</v>
      </c>
      <c r="C45" s="300" t="s">
        <v>314</v>
      </c>
      <c r="D45" s="301" t="s">
        <v>302</v>
      </c>
      <c r="E45" s="301" t="s">
        <v>303</v>
      </c>
      <c r="F45" s="302">
        <v>220</v>
      </c>
      <c r="G45" s="303">
        <v>19.91</v>
      </c>
    </row>
    <row r="46" spans="1:7" ht="12" customHeight="1">
      <c r="A46" s="784"/>
      <c r="B46" s="304" t="s">
        <v>285</v>
      </c>
      <c r="C46" s="304" t="s">
        <v>314</v>
      </c>
      <c r="D46" s="305" t="s">
        <v>302</v>
      </c>
      <c r="E46" s="305" t="s">
        <v>302</v>
      </c>
      <c r="F46" s="306">
        <v>1586</v>
      </c>
      <c r="G46" s="307">
        <v>10.32</v>
      </c>
    </row>
    <row r="47" spans="1:7" ht="12" customHeight="1">
      <c r="A47" s="783" t="s">
        <v>206</v>
      </c>
      <c r="B47" s="300" t="s">
        <v>301</v>
      </c>
      <c r="C47" s="300" t="s">
        <v>304</v>
      </c>
      <c r="D47" s="301" t="s">
        <v>302</v>
      </c>
      <c r="E47" s="301" t="s">
        <v>302</v>
      </c>
      <c r="F47" s="308">
        <v>1200</v>
      </c>
      <c r="G47" s="303">
        <v>6</v>
      </c>
    </row>
    <row r="48" spans="1:7" ht="12" customHeight="1">
      <c r="A48" s="785"/>
      <c r="B48" s="300" t="s">
        <v>301</v>
      </c>
      <c r="C48" s="300" t="s">
        <v>306</v>
      </c>
      <c r="D48" s="301" t="s">
        <v>302</v>
      </c>
      <c r="E48" s="301" t="s">
        <v>302</v>
      </c>
      <c r="F48" s="308">
        <v>4300</v>
      </c>
      <c r="G48" s="303">
        <v>6</v>
      </c>
    </row>
    <row r="49" spans="1:7" ht="12" customHeight="1">
      <c r="A49" s="785"/>
      <c r="B49" s="300" t="s">
        <v>437</v>
      </c>
      <c r="C49" s="300" t="s">
        <v>443</v>
      </c>
      <c r="D49" s="301" t="s">
        <v>440</v>
      </c>
      <c r="E49" s="301" t="s">
        <v>440</v>
      </c>
      <c r="F49" s="308">
        <v>2342</v>
      </c>
      <c r="G49" s="303">
        <v>15</v>
      </c>
    </row>
    <row r="50" spans="1:7" ht="12" customHeight="1">
      <c r="A50" s="785"/>
      <c r="B50" s="300" t="s">
        <v>437</v>
      </c>
      <c r="C50" s="300" t="s">
        <v>442</v>
      </c>
      <c r="D50" s="301" t="s">
        <v>440</v>
      </c>
      <c r="E50" s="301" t="s">
        <v>440</v>
      </c>
      <c r="F50" s="308">
        <v>220</v>
      </c>
      <c r="G50" s="303">
        <v>15</v>
      </c>
    </row>
    <row r="51" spans="1:7" ht="12" customHeight="1">
      <c r="A51" s="785"/>
      <c r="B51" s="300" t="s">
        <v>437</v>
      </c>
      <c r="C51" s="300" t="s">
        <v>441</v>
      </c>
      <c r="D51" s="301" t="s">
        <v>440</v>
      </c>
      <c r="E51" s="301" t="s">
        <v>440</v>
      </c>
      <c r="F51" s="308">
        <v>938</v>
      </c>
      <c r="G51" s="303">
        <v>15</v>
      </c>
    </row>
    <row r="52" spans="1:7" ht="12" customHeight="1">
      <c r="A52" s="785"/>
      <c r="B52" s="300" t="s">
        <v>291</v>
      </c>
      <c r="C52" s="300" t="s">
        <v>429</v>
      </c>
      <c r="D52" s="301" t="s">
        <v>302</v>
      </c>
      <c r="E52" s="301" t="s">
        <v>302</v>
      </c>
      <c r="F52" s="308">
        <v>1470</v>
      </c>
      <c r="G52" s="303">
        <v>10</v>
      </c>
    </row>
    <row r="53" spans="1:7" ht="12" customHeight="1">
      <c r="A53" s="785"/>
      <c r="B53" s="300" t="s">
        <v>289</v>
      </c>
      <c r="C53" s="300" t="s">
        <v>542</v>
      </c>
      <c r="D53" s="301" t="s">
        <v>302</v>
      </c>
      <c r="E53" s="301" t="s">
        <v>302</v>
      </c>
      <c r="F53" s="308">
        <v>3035</v>
      </c>
      <c r="G53" s="303">
        <v>15</v>
      </c>
    </row>
    <row r="54" spans="1:7" ht="12" customHeight="1">
      <c r="A54" s="785"/>
      <c r="B54" s="300" t="s">
        <v>289</v>
      </c>
      <c r="C54" s="273" t="s">
        <v>430</v>
      </c>
      <c r="D54" s="301" t="s">
        <v>302</v>
      </c>
      <c r="E54" s="301" t="s">
        <v>303</v>
      </c>
      <c r="F54" s="308">
        <v>1600</v>
      </c>
      <c r="G54" s="303">
        <v>20</v>
      </c>
    </row>
    <row r="55" spans="1:7" ht="12" customHeight="1">
      <c r="A55" s="785"/>
      <c r="B55" s="273" t="s">
        <v>289</v>
      </c>
      <c r="C55" s="273" t="s">
        <v>469</v>
      </c>
      <c r="D55" s="301" t="s">
        <v>302</v>
      </c>
      <c r="E55" s="706" t="s">
        <v>302</v>
      </c>
      <c r="F55" s="308">
        <v>230</v>
      </c>
      <c r="G55" s="303">
        <v>10</v>
      </c>
    </row>
    <row r="56" spans="1:7" ht="12" customHeight="1">
      <c r="A56" s="602"/>
      <c r="B56" s="703"/>
      <c r="C56" s="703"/>
      <c r="D56" s="314"/>
      <c r="E56" s="704"/>
      <c r="F56" s="316"/>
      <c r="G56" s="232" t="s">
        <v>24</v>
      </c>
    </row>
    <row r="57" spans="1:7" ht="12" customHeight="1">
      <c r="A57" s="318" t="s">
        <v>483</v>
      </c>
      <c r="B57" s="319"/>
      <c r="C57" s="319"/>
      <c r="D57" s="319"/>
      <c r="E57" s="319"/>
      <c r="F57" s="319"/>
      <c r="G57" s="705"/>
    </row>
    <row r="58" spans="1:7" ht="16" customHeight="1">
      <c r="A58" s="702" t="s">
        <v>177</v>
      </c>
      <c r="B58" s="702" t="s">
        <v>297</v>
      </c>
      <c r="C58" s="702" t="s">
        <v>215</v>
      </c>
      <c r="D58" s="702" t="s">
        <v>298</v>
      </c>
      <c r="E58" s="702" t="s">
        <v>180</v>
      </c>
      <c r="F58" s="702" t="s">
        <v>299</v>
      </c>
      <c r="G58" s="702" t="s">
        <v>300</v>
      </c>
    </row>
    <row r="59" spans="1:7" ht="6" customHeight="1">
      <c r="A59" s="701"/>
      <c r="B59" s="313"/>
      <c r="C59" s="313"/>
      <c r="D59" s="314"/>
      <c r="E59" s="315"/>
      <c r="F59" s="316"/>
      <c r="G59" s="312"/>
    </row>
    <row r="60" spans="1:7" ht="12" customHeight="1">
      <c r="A60" s="661" t="s">
        <v>254</v>
      </c>
      <c r="B60" s="304" t="s">
        <v>321</v>
      </c>
      <c r="C60" s="304" t="s">
        <v>319</v>
      </c>
      <c r="D60" s="305" t="s">
        <v>302</v>
      </c>
      <c r="E60" s="305" t="s">
        <v>302</v>
      </c>
      <c r="F60" s="306">
        <v>2050</v>
      </c>
      <c r="G60" s="307">
        <v>5.62</v>
      </c>
    </row>
    <row r="61" spans="1:7" ht="12" customHeight="1">
      <c r="A61" s="785" t="s">
        <v>207</v>
      </c>
      <c r="B61" s="300" t="s">
        <v>315</v>
      </c>
      <c r="C61" s="300" t="s">
        <v>316</v>
      </c>
      <c r="D61" s="301" t="s">
        <v>302</v>
      </c>
      <c r="E61" s="301" t="s">
        <v>305</v>
      </c>
      <c r="F61" s="308">
        <v>145</v>
      </c>
      <c r="G61" s="303">
        <v>15</v>
      </c>
    </row>
    <row r="62" spans="1:7" ht="12" customHeight="1">
      <c r="A62" s="784"/>
      <c r="B62" s="304" t="s">
        <v>315</v>
      </c>
      <c r="C62" s="304" t="s">
        <v>320</v>
      </c>
      <c r="D62" s="305" t="s">
        <v>302</v>
      </c>
      <c r="E62" s="305" t="s">
        <v>305</v>
      </c>
      <c r="F62" s="306">
        <v>275</v>
      </c>
      <c r="G62" s="307">
        <v>15</v>
      </c>
    </row>
    <row r="63" spans="1:7" ht="12" customHeight="1">
      <c r="A63" s="783" t="s">
        <v>264</v>
      </c>
      <c r="B63" s="313" t="s">
        <v>321</v>
      </c>
      <c r="C63" s="313" t="s">
        <v>322</v>
      </c>
      <c r="D63" s="315" t="s">
        <v>302</v>
      </c>
      <c r="E63" s="315" t="s">
        <v>302</v>
      </c>
      <c r="F63" s="316">
        <v>420</v>
      </c>
      <c r="G63" s="303">
        <v>10.7</v>
      </c>
    </row>
    <row r="64" spans="1:7" ht="12" customHeight="1">
      <c r="A64" s="784"/>
      <c r="B64" s="304" t="s">
        <v>315</v>
      </c>
      <c r="C64" s="304" t="s">
        <v>323</v>
      </c>
      <c r="D64" s="305" t="s">
        <v>302</v>
      </c>
      <c r="E64" s="305" t="s">
        <v>302</v>
      </c>
      <c r="F64" s="306">
        <v>3</v>
      </c>
      <c r="G64" s="307">
        <v>19.18</v>
      </c>
    </row>
    <row r="65" spans="1:7" ht="12" customHeight="1">
      <c r="A65" s="785" t="s">
        <v>439</v>
      </c>
      <c r="B65" s="300" t="s">
        <v>287</v>
      </c>
      <c r="C65" s="300" t="s">
        <v>318</v>
      </c>
      <c r="D65" s="301" t="s">
        <v>302</v>
      </c>
      <c r="E65" s="301" t="s">
        <v>302</v>
      </c>
      <c r="F65" s="308">
        <v>3680</v>
      </c>
      <c r="G65" s="303">
        <v>3.5</v>
      </c>
    </row>
    <row r="66" spans="1:7" ht="12" customHeight="1">
      <c r="A66" s="784"/>
      <c r="B66" s="304" t="s">
        <v>287</v>
      </c>
      <c r="C66" s="304" t="s">
        <v>438</v>
      </c>
      <c r="D66" s="305" t="s">
        <v>302</v>
      </c>
      <c r="E66" s="305" t="s">
        <v>302</v>
      </c>
      <c r="F66" s="306">
        <v>1040</v>
      </c>
      <c r="G66" s="307">
        <v>3.5</v>
      </c>
    </row>
    <row r="67" spans="1:7" ht="12" customHeight="1">
      <c r="A67" s="783" t="s">
        <v>208</v>
      </c>
      <c r="B67" s="300" t="s">
        <v>286</v>
      </c>
      <c r="C67" s="300" t="s">
        <v>540</v>
      </c>
      <c r="D67" s="301" t="s">
        <v>302</v>
      </c>
      <c r="E67" s="301" t="s">
        <v>305</v>
      </c>
      <c r="F67" s="308">
        <v>500</v>
      </c>
      <c r="G67" s="303">
        <v>10.35</v>
      </c>
    </row>
    <row r="68" spans="1:7" ht="12" customHeight="1">
      <c r="A68" s="785"/>
      <c r="B68" s="300" t="s">
        <v>289</v>
      </c>
      <c r="C68" s="300" t="s">
        <v>324</v>
      </c>
      <c r="D68" s="301" t="s">
        <v>302</v>
      </c>
      <c r="E68" s="301" t="s">
        <v>303</v>
      </c>
      <c r="F68" s="302">
        <v>750</v>
      </c>
      <c r="G68" s="303">
        <v>9.75</v>
      </c>
    </row>
    <row r="69" spans="1:7" ht="12" customHeight="1">
      <c r="A69" s="785"/>
      <c r="B69" s="300" t="s">
        <v>293</v>
      </c>
      <c r="C69" s="304" t="s">
        <v>325</v>
      </c>
      <c r="D69" s="301" t="s">
        <v>302</v>
      </c>
      <c r="E69" s="305" t="s">
        <v>302</v>
      </c>
      <c r="F69" s="308">
        <v>2100</v>
      </c>
      <c r="G69" s="307">
        <v>10.35</v>
      </c>
    </row>
    <row r="70" spans="1:7" ht="12" customHeight="1">
      <c r="A70" s="783" t="s">
        <v>210</v>
      </c>
      <c r="B70" s="313" t="s">
        <v>287</v>
      </c>
      <c r="C70" s="300" t="s">
        <v>326</v>
      </c>
      <c r="D70" s="315" t="s">
        <v>302</v>
      </c>
      <c r="E70" s="301" t="s">
        <v>303</v>
      </c>
      <c r="F70" s="316">
        <v>849</v>
      </c>
      <c r="G70" s="312">
        <v>5.51</v>
      </c>
    </row>
    <row r="71" spans="1:7" ht="12" customHeight="1">
      <c r="A71" s="785"/>
      <c r="B71" s="300" t="s">
        <v>287</v>
      </c>
      <c r="C71" s="300" t="s">
        <v>326</v>
      </c>
      <c r="D71" s="301" t="s">
        <v>302</v>
      </c>
      <c r="E71" s="301" t="s">
        <v>305</v>
      </c>
      <c r="F71" s="302">
        <v>274</v>
      </c>
      <c r="G71" s="303">
        <v>80.400000000000006</v>
      </c>
    </row>
    <row r="72" spans="1:7" ht="12" customHeight="1">
      <c r="A72" s="785"/>
      <c r="B72" s="300" t="s">
        <v>287</v>
      </c>
      <c r="C72" s="300" t="s">
        <v>327</v>
      </c>
      <c r="D72" s="301" t="s">
        <v>302</v>
      </c>
      <c r="E72" s="301" t="s">
        <v>305</v>
      </c>
      <c r="F72" s="302">
        <v>104</v>
      </c>
      <c r="G72" s="303">
        <v>80.400000000000006</v>
      </c>
    </row>
    <row r="73" spans="1:7" ht="12" customHeight="1">
      <c r="A73" s="785"/>
      <c r="B73" s="300" t="s">
        <v>287</v>
      </c>
      <c r="C73" s="300" t="s">
        <v>327</v>
      </c>
      <c r="D73" s="301" t="s">
        <v>302</v>
      </c>
      <c r="E73" s="301" t="s">
        <v>303</v>
      </c>
      <c r="F73" s="302">
        <v>4861</v>
      </c>
      <c r="G73" s="303">
        <v>5.51</v>
      </c>
    </row>
    <row r="74" spans="1:7" ht="12" customHeight="1">
      <c r="A74" s="785"/>
      <c r="B74" s="300" t="s">
        <v>287</v>
      </c>
      <c r="C74" s="300" t="s">
        <v>328</v>
      </c>
      <c r="D74" s="301" t="s">
        <v>302</v>
      </c>
      <c r="E74" s="301" t="s">
        <v>305</v>
      </c>
      <c r="F74" s="302">
        <v>291</v>
      </c>
      <c r="G74" s="303">
        <v>80.400000000000006</v>
      </c>
    </row>
    <row r="75" spans="1:7" ht="12" customHeight="1">
      <c r="A75" s="785"/>
      <c r="B75" s="300" t="s">
        <v>287</v>
      </c>
      <c r="C75" s="401" t="s">
        <v>336</v>
      </c>
      <c r="D75" s="301" t="s">
        <v>302</v>
      </c>
      <c r="E75" s="301" t="s">
        <v>305</v>
      </c>
      <c r="F75" s="302">
        <v>469</v>
      </c>
      <c r="G75" s="303">
        <v>80.400000000000006</v>
      </c>
    </row>
    <row r="76" spans="1:7" ht="12" customHeight="1">
      <c r="A76" s="785"/>
      <c r="B76" s="300" t="s">
        <v>287</v>
      </c>
      <c r="C76" s="401" t="s">
        <v>336</v>
      </c>
      <c r="D76" s="301" t="s">
        <v>302</v>
      </c>
      <c r="E76" s="301" t="s">
        <v>303</v>
      </c>
      <c r="F76" s="302">
        <v>5026</v>
      </c>
      <c r="G76" s="303">
        <v>5.51</v>
      </c>
    </row>
    <row r="77" spans="1:7" ht="12" customHeight="1">
      <c r="A77" s="785"/>
      <c r="B77" s="300" t="s">
        <v>287</v>
      </c>
      <c r="C77" s="300" t="s">
        <v>329</v>
      </c>
      <c r="D77" s="301" t="s">
        <v>302</v>
      </c>
      <c r="E77" s="301" t="s">
        <v>305</v>
      </c>
      <c r="F77" s="302">
        <v>656</v>
      </c>
      <c r="G77" s="303">
        <v>80.400000000000006</v>
      </c>
    </row>
    <row r="78" spans="1:7" ht="12" customHeight="1">
      <c r="A78" s="785"/>
      <c r="B78" s="300" t="s">
        <v>287</v>
      </c>
      <c r="C78" s="300" t="s">
        <v>329</v>
      </c>
      <c r="D78" s="301" t="s">
        <v>302</v>
      </c>
      <c r="E78" s="301" t="s">
        <v>303</v>
      </c>
      <c r="F78" s="302">
        <v>4015</v>
      </c>
      <c r="G78" s="303">
        <v>5.51</v>
      </c>
    </row>
    <row r="79" spans="1:7" ht="12" customHeight="1">
      <c r="A79" s="785"/>
      <c r="B79" s="300" t="s">
        <v>287</v>
      </c>
      <c r="C79" s="300" t="s">
        <v>330</v>
      </c>
      <c r="D79" s="301" t="s">
        <v>302</v>
      </c>
      <c r="E79" s="301" t="s">
        <v>303</v>
      </c>
      <c r="F79" s="302">
        <v>6560</v>
      </c>
      <c r="G79" s="303">
        <v>5.51</v>
      </c>
    </row>
    <row r="80" spans="1:7" ht="12" customHeight="1">
      <c r="A80" s="785"/>
      <c r="B80" s="300" t="s">
        <v>287</v>
      </c>
      <c r="C80" s="300" t="s">
        <v>330</v>
      </c>
      <c r="D80" s="301" t="s">
        <v>302</v>
      </c>
      <c r="E80" s="301" t="s">
        <v>305</v>
      </c>
      <c r="F80" s="302">
        <v>726</v>
      </c>
      <c r="G80" s="303">
        <v>80.400000000000006</v>
      </c>
    </row>
    <row r="81" spans="1:7" ht="12" customHeight="1">
      <c r="A81" s="785"/>
      <c r="B81" s="300" t="s">
        <v>287</v>
      </c>
      <c r="C81" s="300" t="s">
        <v>331</v>
      </c>
      <c r="D81" s="301" t="s">
        <v>302</v>
      </c>
      <c r="E81" s="301" t="s">
        <v>305</v>
      </c>
      <c r="F81" s="302">
        <v>427</v>
      </c>
      <c r="G81" s="303">
        <v>80.400000000000006</v>
      </c>
    </row>
    <row r="82" spans="1:7" ht="12" customHeight="1">
      <c r="A82" s="785"/>
      <c r="B82" s="300" t="s">
        <v>287</v>
      </c>
      <c r="C82" s="300" t="s">
        <v>331</v>
      </c>
      <c r="D82" s="301" t="s">
        <v>302</v>
      </c>
      <c r="E82" s="301" t="s">
        <v>303</v>
      </c>
      <c r="F82" s="302">
        <v>11</v>
      </c>
      <c r="G82" s="303">
        <v>5.51</v>
      </c>
    </row>
    <row r="83" spans="1:7" ht="12" customHeight="1">
      <c r="A83" s="785"/>
      <c r="B83" s="300" t="s">
        <v>321</v>
      </c>
      <c r="C83" s="300" t="s">
        <v>332</v>
      </c>
      <c r="D83" s="301" t="s">
        <v>302</v>
      </c>
      <c r="E83" s="301" t="s">
        <v>305</v>
      </c>
      <c r="F83" s="302">
        <v>42</v>
      </c>
      <c r="G83" s="303">
        <v>12.91</v>
      </c>
    </row>
    <row r="84" spans="1:7" ht="12" customHeight="1">
      <c r="A84" s="785"/>
      <c r="B84" s="300" t="s">
        <v>321</v>
      </c>
      <c r="C84" s="300" t="s">
        <v>332</v>
      </c>
      <c r="D84" s="301" t="s">
        <v>302</v>
      </c>
      <c r="E84" s="301" t="s">
        <v>303</v>
      </c>
      <c r="F84" s="302">
        <v>325</v>
      </c>
      <c r="G84" s="303">
        <v>10.94</v>
      </c>
    </row>
    <row r="85" spans="1:7" ht="12" customHeight="1">
      <c r="A85" s="785"/>
      <c r="B85" s="300" t="s">
        <v>321</v>
      </c>
      <c r="C85" s="300" t="s">
        <v>332</v>
      </c>
      <c r="D85" s="301" t="s">
        <v>302</v>
      </c>
      <c r="E85" s="301" t="s">
        <v>302</v>
      </c>
      <c r="F85" s="302">
        <v>8175</v>
      </c>
      <c r="G85" s="303">
        <v>8.99</v>
      </c>
    </row>
    <row r="86" spans="1:7" ht="12" customHeight="1">
      <c r="A86" s="785"/>
      <c r="B86" s="300" t="s">
        <v>321</v>
      </c>
      <c r="C86" s="300" t="s">
        <v>319</v>
      </c>
      <c r="D86" s="301" t="s">
        <v>302</v>
      </c>
      <c r="E86" s="301" t="s">
        <v>305</v>
      </c>
      <c r="F86" s="302">
        <v>775</v>
      </c>
      <c r="G86" s="303">
        <v>12.91</v>
      </c>
    </row>
    <row r="87" spans="1:7" ht="12" customHeight="1">
      <c r="A87" s="785"/>
      <c r="B87" s="300" t="s">
        <v>321</v>
      </c>
      <c r="C87" s="300" t="s">
        <v>319</v>
      </c>
      <c r="D87" s="301" t="s">
        <v>302</v>
      </c>
      <c r="E87" s="301" t="s">
        <v>303</v>
      </c>
      <c r="F87" s="302">
        <v>1093</v>
      </c>
      <c r="G87" s="303">
        <v>10.94</v>
      </c>
    </row>
    <row r="88" spans="1:7" ht="12" customHeight="1">
      <c r="A88" s="785"/>
      <c r="B88" s="300" t="s">
        <v>321</v>
      </c>
      <c r="C88" s="300" t="s">
        <v>319</v>
      </c>
      <c r="D88" s="301" t="s">
        <v>302</v>
      </c>
      <c r="E88" s="301" t="s">
        <v>302</v>
      </c>
      <c r="F88" s="302">
        <v>6175</v>
      </c>
      <c r="G88" s="303">
        <v>8.99</v>
      </c>
    </row>
    <row r="89" spans="1:7" ht="12" customHeight="1">
      <c r="A89" s="785"/>
      <c r="B89" s="300" t="s">
        <v>315</v>
      </c>
      <c r="C89" s="300" t="s">
        <v>543</v>
      </c>
      <c r="D89" s="301" t="s">
        <v>302</v>
      </c>
      <c r="E89" s="301" t="s">
        <v>303</v>
      </c>
      <c r="F89" s="302">
        <v>646</v>
      </c>
      <c r="G89" s="303">
        <v>10.94</v>
      </c>
    </row>
    <row r="90" spans="1:7" ht="12" customHeight="1">
      <c r="A90" s="785"/>
      <c r="B90" s="300" t="s">
        <v>315</v>
      </c>
      <c r="C90" s="300" t="s">
        <v>543</v>
      </c>
      <c r="D90" s="301" t="s">
        <v>302</v>
      </c>
      <c r="E90" s="301" t="s">
        <v>305</v>
      </c>
      <c r="F90" s="302">
        <v>52</v>
      </c>
      <c r="G90" s="303">
        <v>13.99</v>
      </c>
    </row>
    <row r="91" spans="1:7" ht="12" customHeight="1">
      <c r="A91" s="785"/>
      <c r="B91" s="300" t="s">
        <v>315</v>
      </c>
      <c r="C91" s="300" t="s">
        <v>543</v>
      </c>
      <c r="D91" s="301" t="s">
        <v>302</v>
      </c>
      <c r="E91" s="301" t="s">
        <v>302</v>
      </c>
      <c r="F91" s="302">
        <v>6164</v>
      </c>
      <c r="G91" s="303">
        <v>8.99</v>
      </c>
    </row>
    <row r="92" spans="1:7" ht="12" customHeight="1">
      <c r="A92" s="785"/>
      <c r="B92" s="300" t="s">
        <v>285</v>
      </c>
      <c r="C92" s="300" t="s">
        <v>546</v>
      </c>
      <c r="D92" s="301" t="s">
        <v>302</v>
      </c>
      <c r="E92" s="301" t="s">
        <v>309</v>
      </c>
      <c r="F92" s="302">
        <v>2776</v>
      </c>
      <c r="G92" s="303">
        <v>16.43</v>
      </c>
    </row>
    <row r="93" spans="1:7" ht="12" customHeight="1">
      <c r="A93" s="785"/>
      <c r="B93" s="300" t="s">
        <v>285</v>
      </c>
      <c r="C93" s="300" t="s">
        <v>314</v>
      </c>
      <c r="D93" s="301" t="s">
        <v>302</v>
      </c>
      <c r="E93" s="301" t="s">
        <v>305</v>
      </c>
      <c r="F93" s="302">
        <v>304</v>
      </c>
      <c r="G93" s="303">
        <v>8.98</v>
      </c>
    </row>
    <row r="94" spans="1:7" ht="12" customHeight="1">
      <c r="A94" s="785"/>
      <c r="B94" s="300" t="s">
        <v>285</v>
      </c>
      <c r="C94" s="300" t="s">
        <v>314</v>
      </c>
      <c r="D94" s="301" t="s">
        <v>302</v>
      </c>
      <c r="E94" s="301" t="s">
        <v>303</v>
      </c>
      <c r="F94" s="302">
        <v>1058</v>
      </c>
      <c r="G94" s="303">
        <v>5.5</v>
      </c>
    </row>
    <row r="95" spans="1:7" ht="12" customHeight="1">
      <c r="A95" s="785"/>
      <c r="B95" s="300" t="s">
        <v>285</v>
      </c>
      <c r="C95" s="300" t="s">
        <v>314</v>
      </c>
      <c r="D95" s="301" t="s">
        <v>302</v>
      </c>
      <c r="E95" s="301" t="s">
        <v>302</v>
      </c>
      <c r="F95" s="302">
        <v>7225</v>
      </c>
      <c r="G95" s="303">
        <v>4.83</v>
      </c>
    </row>
    <row r="96" spans="1:7" ht="12" customHeight="1">
      <c r="A96" s="785"/>
      <c r="B96" s="300" t="s">
        <v>285</v>
      </c>
      <c r="C96" s="300" t="s">
        <v>544</v>
      </c>
      <c r="D96" s="301" t="s">
        <v>335</v>
      </c>
      <c r="E96" s="301" t="s">
        <v>335</v>
      </c>
      <c r="F96" s="302">
        <v>1560</v>
      </c>
      <c r="G96" s="303">
        <v>63.04</v>
      </c>
    </row>
    <row r="97" spans="1:7" ht="12" customHeight="1">
      <c r="A97" s="785"/>
      <c r="B97" s="300" t="s">
        <v>285</v>
      </c>
      <c r="C97" s="300" t="s">
        <v>333</v>
      </c>
      <c r="D97" s="301" t="s">
        <v>335</v>
      </c>
      <c r="E97" s="301" t="s">
        <v>335</v>
      </c>
      <c r="F97" s="302">
        <v>6047</v>
      </c>
      <c r="G97" s="303">
        <v>63.04</v>
      </c>
    </row>
    <row r="98" spans="1:7" ht="12" customHeight="1">
      <c r="A98" s="784"/>
      <c r="B98" s="300" t="s">
        <v>285</v>
      </c>
      <c r="C98" s="300" t="s">
        <v>334</v>
      </c>
      <c r="D98" s="301" t="s">
        <v>335</v>
      </c>
      <c r="E98" s="305" t="s">
        <v>335</v>
      </c>
      <c r="F98" s="308">
        <v>2723</v>
      </c>
      <c r="G98" s="303">
        <v>63.04</v>
      </c>
    </row>
    <row r="99" spans="1:7" ht="9" customHeight="1">
      <c r="A99" s="264" t="s">
        <v>213</v>
      </c>
      <c r="B99" s="263"/>
      <c r="C99" s="4"/>
      <c r="D99" s="4"/>
      <c r="F99" s="4"/>
      <c r="G99" s="4"/>
    </row>
    <row r="100" spans="1:7" ht="9" customHeight="1">
      <c r="A100" s="433" t="s">
        <v>55</v>
      </c>
      <c r="B100" s="264"/>
    </row>
    <row r="101" spans="1:7" ht="9" customHeight="1">
      <c r="A101" s="434" t="s">
        <v>56</v>
      </c>
    </row>
    <row r="102" spans="1:7" ht="13"/>
    <row r="103" spans="1:7" ht="13"/>
    <row r="104" spans="1:7" ht="13"/>
    <row r="105" spans="1:7" ht="13"/>
    <row r="106" spans="1:7" ht="13"/>
    <row r="107" spans="1:7" ht="13"/>
    <row r="108" spans="1:7" ht="13"/>
    <row r="109" spans="1:7" ht="13"/>
    <row r="110" spans="1:7" ht="13"/>
    <row r="111" spans="1:7" ht="13"/>
    <row r="112" spans="1:7" ht="13"/>
    <row r="113" ht="13"/>
    <row r="114" ht="13"/>
    <row r="115" ht="13"/>
    <row r="116" ht="13"/>
    <row r="117" ht="13"/>
    <row r="118" ht="13"/>
    <row r="119" ht="13"/>
    <row r="120" ht="13"/>
    <row r="121" ht="13"/>
    <row r="122" ht="13"/>
    <row r="123" ht="13"/>
    <row r="124" ht="13"/>
    <row r="125" ht="13"/>
    <row r="126" ht="13"/>
    <row r="127" ht="13"/>
    <row r="128" ht="13"/>
    <row r="129" ht="13"/>
    <row r="130" ht="13"/>
    <row r="131" ht="13"/>
    <row r="132" ht="13"/>
    <row r="133" ht="13"/>
    <row r="134" ht="13"/>
    <row r="135" ht="13"/>
    <row r="136" ht="13"/>
    <row r="137" ht="13"/>
    <row r="138" ht="13"/>
    <row r="139" ht="13"/>
    <row r="140" ht="13"/>
    <row r="141" ht="13"/>
    <row r="142" ht="13"/>
    <row r="143" ht="13"/>
    <row r="144" ht="13"/>
    <row r="145" ht="13"/>
    <row r="146" ht="13"/>
    <row r="147" ht="13"/>
    <row r="148" ht="13"/>
    <row r="149" ht="13"/>
    <row r="150" ht="13"/>
    <row r="151" ht="13"/>
    <row r="152" ht="13"/>
    <row r="153" ht="13"/>
    <row r="154" ht="13"/>
    <row r="155" ht="13"/>
    <row r="156" ht="13"/>
    <row r="157" ht="13"/>
    <row r="158" ht="13"/>
    <row r="159" ht="13"/>
    <row r="160" ht="13"/>
    <row r="161" ht="13"/>
    <row r="162" ht="13"/>
    <row r="163" ht="13"/>
    <row r="164" ht="13"/>
    <row r="165" ht="13"/>
    <row r="166" ht="13"/>
    <row r="167" ht="13"/>
    <row r="168" ht="13"/>
    <row r="169" ht="13"/>
    <row r="170" ht="13"/>
    <row r="171" ht="13"/>
    <row r="172" ht="13"/>
    <row r="173" ht="13"/>
    <row r="174" ht="13"/>
    <row r="175" ht="13"/>
    <row r="176" ht="13"/>
    <row r="177" ht="13"/>
    <row r="178" ht="13"/>
    <row r="179" ht="13"/>
    <row r="180" ht="13"/>
    <row r="181" ht="13"/>
    <row r="182" ht="13"/>
    <row r="183" ht="13"/>
    <row r="184" ht="13"/>
    <row r="185" ht="13"/>
    <row r="186" ht="13"/>
    <row r="187" ht="13"/>
    <row r="188" ht="13"/>
    <row r="189" ht="13"/>
    <row r="190" ht="13"/>
    <row r="191" ht="13"/>
    <row r="192" ht="13"/>
    <row r="193" ht="13"/>
    <row r="194" ht="13"/>
    <row r="195" ht="13"/>
    <row r="196" ht="13"/>
    <row r="197" ht="13"/>
    <row r="198" ht="13"/>
    <row r="199" ht="13"/>
    <row r="200" ht="13"/>
    <row r="201" ht="13"/>
    <row r="202" ht="13"/>
    <row r="203" ht="13"/>
    <row r="204" ht="13"/>
    <row r="205" ht="13"/>
    <row r="206" ht="13"/>
    <row r="207" ht="13"/>
    <row r="208" ht="13"/>
    <row r="209" ht="13"/>
    <row r="210" ht="13"/>
    <row r="211" ht="13"/>
    <row r="212" ht="13"/>
    <row r="213" ht="13"/>
    <row r="214" ht="13"/>
    <row r="215" ht="13"/>
    <row r="216" ht="13"/>
    <row r="217" ht="13"/>
    <row r="218" ht="13"/>
    <row r="219" ht="13"/>
    <row r="220" ht="13"/>
    <row r="221" ht="13"/>
    <row r="222" ht="13"/>
    <row r="223" ht="13"/>
    <row r="224" ht="13"/>
    <row r="225" ht="13"/>
    <row r="226" ht="13"/>
    <row r="227" ht="13"/>
    <row r="228" ht="13"/>
    <row r="229" ht="13"/>
    <row r="230" ht="13"/>
    <row r="231" ht="13"/>
    <row r="232" ht="13"/>
    <row r="233" ht="13"/>
    <row r="234" ht="13"/>
    <row r="235" ht="13"/>
    <row r="236" ht="13"/>
    <row r="237" ht="13"/>
    <row r="238" ht="13"/>
    <row r="239" ht="13"/>
    <row r="240" ht="13"/>
    <row r="241" ht="13"/>
    <row r="242" ht="13"/>
    <row r="243" ht="13"/>
    <row r="244" ht="13"/>
    <row r="245" ht="13"/>
    <row r="246" ht="13"/>
    <row r="247" ht="13"/>
    <row r="248" ht="13"/>
    <row r="249" ht="13"/>
    <row r="250" ht="13"/>
    <row r="251" ht="13"/>
    <row r="252" ht="13"/>
    <row r="253" ht="13"/>
    <row r="254" ht="13"/>
    <row r="255" ht="13"/>
    <row r="256" ht="13"/>
    <row r="257" ht="13"/>
    <row r="258" ht="13"/>
    <row r="259" ht="13"/>
    <row r="260" ht="13"/>
    <row r="261" ht="13"/>
    <row r="262" ht="13"/>
    <row r="263" ht="13"/>
    <row r="264" ht="13"/>
    <row r="265" ht="13"/>
    <row r="266" ht="13"/>
    <row r="267" ht="13"/>
    <row r="268" ht="13"/>
    <row r="269" ht="13"/>
    <row r="270" ht="13"/>
    <row r="271" ht="13"/>
    <row r="272" ht="13"/>
    <row r="273" ht="13"/>
    <row r="274" ht="13"/>
    <row r="275" ht="13"/>
    <row r="276" ht="13"/>
    <row r="277" ht="13"/>
    <row r="278" ht="13"/>
    <row r="279" ht="13"/>
    <row r="280" ht="13"/>
    <row r="281" ht="13"/>
    <row r="282" ht="13"/>
    <row r="283" ht="13"/>
    <row r="284" ht="13"/>
    <row r="285" ht="13"/>
    <row r="286" ht="13"/>
    <row r="287" ht="13"/>
    <row r="288" ht="13"/>
    <row r="289" ht="13"/>
    <row r="290" ht="13"/>
    <row r="291" ht="13"/>
    <row r="292" ht="13"/>
    <row r="293" ht="13"/>
    <row r="294" ht="13"/>
    <row r="295" ht="13"/>
    <row r="296" ht="13"/>
    <row r="297" ht="13"/>
    <row r="298" ht="13"/>
    <row r="299" ht="13"/>
    <row r="300" ht="13"/>
    <row r="301" ht="13"/>
    <row r="302" ht="13"/>
    <row r="303" ht="13"/>
    <row r="304" ht="13"/>
    <row r="305" ht="13"/>
    <row r="306" ht="13"/>
    <row r="307" ht="13"/>
    <row r="308" ht="13"/>
    <row r="309" ht="13"/>
    <row r="310" ht="13"/>
    <row r="311" ht="13"/>
    <row r="312" ht="13"/>
    <row r="313" ht="13"/>
    <row r="314" ht="13"/>
    <row r="315" ht="13"/>
    <row r="316" ht="13"/>
    <row r="317" ht="13"/>
    <row r="318" ht="13"/>
    <row r="319" ht="13"/>
    <row r="320" ht="13"/>
    <row r="321" ht="13"/>
    <row r="322" ht="13"/>
    <row r="323" ht="13"/>
    <row r="324" ht="13"/>
    <row r="325" ht="13"/>
    <row r="326" ht="13"/>
    <row r="327" ht="13"/>
    <row r="328" ht="13"/>
    <row r="329" ht="13"/>
    <row r="330" ht="13"/>
    <row r="331" ht="13"/>
    <row r="332" ht="13"/>
    <row r="333" ht="13"/>
    <row r="334" ht="13"/>
    <row r="335" ht="13"/>
    <row r="336" ht="13"/>
    <row r="337" ht="13"/>
    <row r="338" ht="13"/>
    <row r="339" ht="13"/>
    <row r="340" ht="13"/>
    <row r="341" ht="13"/>
    <row r="342" ht="13"/>
    <row r="343" ht="13"/>
    <row r="344" ht="13"/>
    <row r="345" ht="13"/>
    <row r="346" ht="13"/>
    <row r="347" ht="13"/>
    <row r="348" ht="13"/>
    <row r="349" ht="13"/>
    <row r="350" ht="13"/>
    <row r="351" ht="13"/>
    <row r="352" ht="13"/>
    <row r="353" ht="13"/>
    <row r="354" ht="13"/>
    <row r="355" ht="13"/>
    <row r="356" ht="13"/>
    <row r="357" ht="13"/>
    <row r="358" ht="13"/>
    <row r="359" ht="13"/>
    <row r="360" ht="13"/>
    <row r="361" ht="13"/>
    <row r="362" ht="13"/>
    <row r="363" ht="13"/>
    <row r="364" ht="13"/>
    <row r="365" ht="13"/>
    <row r="366" ht="13"/>
    <row r="367" ht="13"/>
    <row r="368" ht="13"/>
    <row r="369" ht="13"/>
    <row r="370" ht="13"/>
    <row r="371" ht="13"/>
    <row r="372" ht="13"/>
    <row r="373" ht="13"/>
    <row r="374" ht="13"/>
    <row r="375" ht="13"/>
    <row r="376" ht="13"/>
    <row r="377" ht="13"/>
    <row r="378" ht="13"/>
    <row r="379" ht="13"/>
    <row r="380" ht="13"/>
    <row r="381" ht="13"/>
    <row r="382" ht="13"/>
    <row r="383" ht="13"/>
    <row r="384" ht="13"/>
    <row r="385" ht="13"/>
    <row r="386" ht="13"/>
    <row r="387" ht="13"/>
    <row r="388" ht="13"/>
    <row r="389" ht="13"/>
    <row r="390" ht="13"/>
    <row r="391" ht="13"/>
    <row r="392" ht="13"/>
    <row r="393" ht="13"/>
    <row r="394" ht="13"/>
    <row r="395" ht="13"/>
    <row r="396" ht="13"/>
    <row r="397" ht="13"/>
    <row r="398" ht="13"/>
    <row r="399" ht="13"/>
    <row r="400" ht="13"/>
    <row r="401" ht="13"/>
    <row r="402" ht="13"/>
    <row r="403" ht="13"/>
    <row r="404" ht="13"/>
    <row r="405" ht="13"/>
    <row r="406" ht="13"/>
    <row r="407" ht="13"/>
    <row r="408" ht="13"/>
    <row r="409" ht="13"/>
    <row r="410" ht="13"/>
    <row r="411" ht="13"/>
    <row r="412" ht="13"/>
    <row r="413" ht="13"/>
    <row r="414" ht="13"/>
    <row r="415" ht="13"/>
    <row r="416" ht="13"/>
    <row r="417" ht="13"/>
    <row r="418" ht="13"/>
    <row r="419" ht="13"/>
    <row r="420" ht="13"/>
    <row r="421" ht="13"/>
    <row r="422" ht="13"/>
    <row r="423" ht="13"/>
    <row r="424" ht="13"/>
    <row r="425" ht="13"/>
    <row r="426" ht="13"/>
    <row r="427" ht="13"/>
    <row r="428" ht="13"/>
    <row r="429" ht="13"/>
    <row r="430" ht="13"/>
    <row r="431" ht="13"/>
    <row r="432" ht="13"/>
    <row r="433" ht="13"/>
    <row r="434" ht="13"/>
    <row r="435" ht="13"/>
    <row r="436" ht="13"/>
    <row r="437" ht="13"/>
    <row r="438" ht="13"/>
    <row r="439" ht="13"/>
    <row r="440" ht="13"/>
    <row r="441" ht="13"/>
    <row r="442" ht="13"/>
    <row r="443" ht="13"/>
    <row r="444" ht="13"/>
    <row r="445" ht="13"/>
    <row r="446" ht="13"/>
    <row r="447" ht="13"/>
    <row r="448" ht="13"/>
    <row r="449" ht="13"/>
    <row r="450" ht="13"/>
    <row r="451" ht="13"/>
    <row r="452" ht="13"/>
    <row r="453" ht="13"/>
    <row r="454" ht="13"/>
    <row r="455" ht="13"/>
    <row r="456" ht="13"/>
    <row r="457" ht="13"/>
    <row r="458" ht="13"/>
    <row r="459" ht="13"/>
    <row r="460" ht="13"/>
    <row r="461" ht="13"/>
    <row r="462" ht="13"/>
    <row r="463" ht="13"/>
    <row r="464" ht="13"/>
    <row r="465" ht="13"/>
    <row r="466" ht="13"/>
    <row r="467" ht="13"/>
    <row r="468" ht="13"/>
    <row r="469" ht="13"/>
    <row r="470" ht="13"/>
    <row r="471" ht="13"/>
    <row r="472" ht="13"/>
    <row r="473" ht="13"/>
    <row r="474" ht="13"/>
    <row r="475" ht="13"/>
    <row r="476" ht="13"/>
    <row r="477" ht="13"/>
    <row r="478" ht="13"/>
    <row r="479" ht="13"/>
    <row r="480" ht="13"/>
    <row r="481" ht="13"/>
    <row r="482" ht="13"/>
    <row r="483" ht="13"/>
    <row r="484" ht="13"/>
    <row r="485" ht="13"/>
    <row r="486" ht="13"/>
    <row r="487" ht="13"/>
    <row r="488" ht="13"/>
    <row r="489" ht="13"/>
    <row r="490" ht="13"/>
    <row r="491" ht="13"/>
    <row r="492" ht="13"/>
    <row r="493" ht="13"/>
    <row r="494" ht="13"/>
    <row r="495" ht="13"/>
    <row r="496" ht="13"/>
    <row r="497" ht="13"/>
    <row r="498" ht="13"/>
    <row r="499" ht="13"/>
    <row r="500" ht="13"/>
    <row r="501" ht="13"/>
    <row r="502" ht="13"/>
    <row r="503" ht="13"/>
    <row r="504" ht="13"/>
    <row r="505" ht="13"/>
    <row r="506" ht="13"/>
    <row r="507" ht="13"/>
    <row r="508" ht="13"/>
    <row r="509" ht="13"/>
    <row r="510" ht="13"/>
    <row r="511" ht="13"/>
    <row r="512" ht="13"/>
    <row r="513" ht="13"/>
    <row r="514" ht="13"/>
    <row r="515" ht="13"/>
    <row r="516" ht="13"/>
    <row r="517" ht="13"/>
    <row r="518" ht="13"/>
    <row r="519" ht="13"/>
    <row r="520" ht="13"/>
    <row r="521" ht="13"/>
    <row r="522" ht="13"/>
    <row r="523" ht="13"/>
    <row r="524" ht="13"/>
    <row r="525" ht="13"/>
    <row r="526" ht="13"/>
    <row r="527" ht="13"/>
    <row r="528" ht="13"/>
    <row r="529" ht="13"/>
    <row r="530" ht="13"/>
    <row r="531" ht="13"/>
    <row r="532" ht="13"/>
    <row r="533" ht="13"/>
    <row r="534" ht="13"/>
    <row r="535" ht="13"/>
    <row r="536" ht="13"/>
    <row r="537" ht="13"/>
    <row r="538" ht="13"/>
    <row r="539" ht="13"/>
    <row r="540" ht="13"/>
    <row r="541" ht="13"/>
    <row r="542" ht="13"/>
    <row r="543" ht="13"/>
    <row r="544" ht="13"/>
    <row r="545" ht="13"/>
    <row r="546" ht="13"/>
    <row r="547" ht="13"/>
    <row r="548" ht="13"/>
    <row r="549" ht="13"/>
    <row r="550" ht="13"/>
    <row r="551" ht="13"/>
    <row r="552" ht="13"/>
    <row r="553" ht="13"/>
    <row r="554" ht="13"/>
    <row r="555" ht="13"/>
    <row r="556" ht="13"/>
    <row r="557" ht="13"/>
    <row r="558" ht="13"/>
    <row r="559" ht="13"/>
    <row r="560" ht="13"/>
    <row r="561" ht="13"/>
    <row r="562" ht="13"/>
    <row r="563" ht="13"/>
    <row r="564" ht="13"/>
    <row r="565" ht="13"/>
    <row r="566" ht="13"/>
    <row r="567" ht="13"/>
    <row r="568" ht="13"/>
    <row r="569" ht="13"/>
    <row r="570" ht="13"/>
    <row r="571" ht="13"/>
    <row r="572" ht="13"/>
    <row r="573" ht="13"/>
    <row r="574" ht="13"/>
    <row r="575" ht="13"/>
    <row r="576" ht="13"/>
    <row r="577" ht="13"/>
    <row r="578" ht="13"/>
    <row r="579" ht="13"/>
    <row r="580" ht="13"/>
    <row r="581" ht="13"/>
    <row r="582" ht="13"/>
    <row r="583" ht="13"/>
    <row r="584" ht="13"/>
    <row r="585" ht="13"/>
    <row r="586" ht="13"/>
    <row r="587" ht="13"/>
    <row r="588" ht="13"/>
    <row r="589" ht="13"/>
    <row r="590" ht="13"/>
    <row r="591" ht="13"/>
    <row r="592" ht="13"/>
    <row r="593" ht="13"/>
    <row r="594" ht="13"/>
    <row r="595" ht="13"/>
    <row r="596" ht="13"/>
    <row r="597" ht="13"/>
    <row r="598" ht="13"/>
    <row r="599" ht="13"/>
    <row r="600" ht="13"/>
    <row r="601" ht="13"/>
    <row r="602" ht="13"/>
    <row r="603" ht="13"/>
    <row r="604" ht="13"/>
    <row r="605" ht="13"/>
    <row r="606" ht="13"/>
    <row r="607" ht="13"/>
    <row r="608" ht="13"/>
    <row r="609" ht="13"/>
    <row r="610" ht="13"/>
    <row r="611" ht="13"/>
    <row r="612" ht="13"/>
    <row r="613" ht="13"/>
    <row r="614" ht="13"/>
    <row r="615" ht="13"/>
    <row r="616" ht="13"/>
    <row r="617" ht="13"/>
    <row r="618" ht="13"/>
    <row r="619" ht="13"/>
    <row r="620" ht="13"/>
    <row r="621" ht="13"/>
    <row r="622" ht="13"/>
    <row r="623" ht="13"/>
    <row r="624" ht="13"/>
    <row r="625" ht="13"/>
    <row r="626" ht="13"/>
    <row r="627" ht="13"/>
    <row r="628" ht="13"/>
    <row r="629" ht="13"/>
    <row r="630" ht="13"/>
    <row r="631" ht="13"/>
    <row r="632" ht="13"/>
    <row r="633" ht="13"/>
    <row r="634" ht="13"/>
    <row r="635" ht="13"/>
    <row r="636" ht="13"/>
    <row r="637" ht="13"/>
    <row r="638" ht="13"/>
    <row r="639" ht="13"/>
    <row r="640" ht="13"/>
    <row r="641" ht="13"/>
    <row r="642" ht="13"/>
    <row r="643" ht="13"/>
    <row r="644" ht="13"/>
    <row r="645" ht="13"/>
    <row r="646" ht="13"/>
    <row r="647" ht="13"/>
    <row r="648" ht="13"/>
    <row r="649" ht="13"/>
    <row r="650" ht="13"/>
    <row r="651" ht="13"/>
    <row r="652" ht="13"/>
    <row r="653" ht="13"/>
    <row r="654" ht="13"/>
    <row r="655" ht="13"/>
    <row r="656" ht="13"/>
    <row r="657" ht="13"/>
    <row r="658" ht="13"/>
    <row r="659" ht="13"/>
    <row r="660" ht="13"/>
    <row r="661" ht="13"/>
    <row r="662" ht="13"/>
    <row r="663" ht="13"/>
    <row r="664" ht="13"/>
    <row r="665" ht="13"/>
    <row r="666" ht="13"/>
    <row r="667" ht="13"/>
    <row r="668" ht="13"/>
    <row r="669" ht="13"/>
    <row r="670" ht="13"/>
    <row r="671" ht="13"/>
    <row r="672" ht="13"/>
    <row r="673" ht="13"/>
    <row r="674" ht="13"/>
    <row r="675" ht="13"/>
    <row r="676" ht="13"/>
    <row r="677" ht="13"/>
    <row r="678" ht="13"/>
    <row r="679" ht="13"/>
    <row r="680" ht="13"/>
    <row r="681" ht="13"/>
    <row r="682" ht="13"/>
    <row r="683" ht="13"/>
    <row r="684" ht="13"/>
    <row r="685" ht="13"/>
    <row r="686" ht="13"/>
    <row r="687" ht="13"/>
    <row r="688" ht="13"/>
    <row r="689" ht="13"/>
    <row r="690" ht="13"/>
    <row r="691" ht="13"/>
    <row r="692" ht="13"/>
    <row r="693" ht="13"/>
    <row r="694" ht="13"/>
    <row r="695" ht="13"/>
    <row r="696" ht="13"/>
    <row r="697" ht="13"/>
    <row r="698" ht="13"/>
    <row r="699" ht="13"/>
    <row r="700" ht="13"/>
    <row r="701" ht="13"/>
    <row r="702" ht="13"/>
    <row r="703" ht="13"/>
    <row r="704" ht="13"/>
    <row r="705" ht="13"/>
    <row r="706" ht="13"/>
    <row r="707" ht="13"/>
    <row r="708" ht="13"/>
    <row r="709" ht="13"/>
    <row r="710" ht="13"/>
    <row r="711" ht="13"/>
    <row r="712" ht="13"/>
    <row r="713" ht="13"/>
    <row r="714" ht="13"/>
    <row r="715" ht="13"/>
    <row r="716" ht="13"/>
    <row r="717" ht="13"/>
    <row r="718" ht="13"/>
    <row r="719" ht="13"/>
    <row r="720" ht="13"/>
    <row r="721" ht="13"/>
    <row r="722" ht="13"/>
    <row r="723" ht="13"/>
    <row r="724" ht="13"/>
    <row r="725" ht="13"/>
    <row r="726" ht="13"/>
    <row r="727" ht="13"/>
    <row r="728" ht="13"/>
    <row r="729" ht="13"/>
    <row r="730" ht="13"/>
    <row r="731" ht="13"/>
    <row r="732" ht="13"/>
    <row r="733" ht="13"/>
    <row r="734" ht="13"/>
    <row r="735" ht="13"/>
    <row r="736" ht="13"/>
    <row r="737" ht="13"/>
    <row r="738" ht="13"/>
    <row r="739" ht="13"/>
    <row r="740" ht="13"/>
    <row r="741" ht="13"/>
    <row r="742" ht="13"/>
    <row r="743" ht="13"/>
    <row r="744" ht="13"/>
    <row r="745" ht="13"/>
    <row r="746" ht="13"/>
    <row r="747" ht="13"/>
    <row r="748" ht="13"/>
    <row r="749" ht="13"/>
    <row r="750" ht="13"/>
    <row r="751" ht="13"/>
    <row r="752" ht="13"/>
    <row r="753" ht="13"/>
    <row r="754" ht="13"/>
    <row r="755" ht="13"/>
    <row r="756" ht="13"/>
    <row r="757" ht="13"/>
    <row r="758" ht="13"/>
    <row r="759" ht="13"/>
    <row r="760" ht="13"/>
    <row r="761" ht="13"/>
    <row r="762" ht="13"/>
    <row r="763" ht="13"/>
    <row r="764" ht="13"/>
    <row r="765" ht="13"/>
    <row r="766" ht="13"/>
    <row r="767" ht="13"/>
    <row r="768" ht="13"/>
    <row r="769" ht="13"/>
    <row r="770" ht="13"/>
    <row r="771" ht="13"/>
    <row r="772" ht="13"/>
    <row r="773" ht="13"/>
    <row r="774" ht="13"/>
    <row r="775" ht="13"/>
    <row r="776" ht="13"/>
  </sheetData>
  <mergeCells count="14">
    <mergeCell ref="A5:A13"/>
    <mergeCell ref="A14:A19"/>
    <mergeCell ref="A20:A22"/>
    <mergeCell ref="A23:A29"/>
    <mergeCell ref="A30:A31"/>
    <mergeCell ref="A63:A64"/>
    <mergeCell ref="A65:A66"/>
    <mergeCell ref="A67:A69"/>
    <mergeCell ref="A70:A98"/>
    <mergeCell ref="A32:A34"/>
    <mergeCell ref="A35:A39"/>
    <mergeCell ref="A41:A46"/>
    <mergeCell ref="A47:A55"/>
    <mergeCell ref="A61:A62"/>
  </mergeCells>
  <pageMargins left="0.27559055118110237" right="0.27559055118110237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08"/>
  <sheetViews>
    <sheetView showGridLines="0" topLeftCell="A39" zoomScaleNormal="100" workbookViewId="0">
      <selection activeCell="A60" sqref="A60:O109"/>
    </sheetView>
  </sheetViews>
  <sheetFormatPr baseColWidth="10" defaultColWidth="12.5" defaultRowHeight="13"/>
  <cols>
    <col min="1" max="1" width="11.1640625" style="2" customWidth="1"/>
    <col min="2" max="2" width="5.33203125" style="2" customWidth="1"/>
    <col min="3" max="3" width="6.5" style="2" customWidth="1"/>
    <col min="4" max="15" width="6.33203125" style="2" customWidth="1"/>
    <col min="16" max="16384" width="12.5" style="2"/>
  </cols>
  <sheetData>
    <row r="1" spans="1:15">
      <c r="A1" s="73" t="s">
        <v>509</v>
      </c>
      <c r="B1" s="74"/>
      <c r="C1" s="74"/>
      <c r="D1" s="75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5" customHeight="1">
      <c r="A2" s="76"/>
      <c r="B2" s="74"/>
      <c r="C2" s="74"/>
      <c r="D2" s="75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</row>
    <row r="3" spans="1:15" ht="16" customHeight="1">
      <c r="A3" s="204" t="s">
        <v>46</v>
      </c>
      <c r="B3" s="205" t="s">
        <v>80</v>
      </c>
      <c r="C3" s="206" t="s">
        <v>510</v>
      </c>
      <c r="D3" s="207" t="s">
        <v>81</v>
      </c>
      <c r="E3" s="204" t="s">
        <v>82</v>
      </c>
      <c r="F3" s="204" t="s">
        <v>83</v>
      </c>
      <c r="G3" s="204" t="s">
        <v>84</v>
      </c>
      <c r="H3" s="204" t="s">
        <v>85</v>
      </c>
      <c r="I3" s="204" t="s">
        <v>86</v>
      </c>
      <c r="J3" s="204" t="s">
        <v>87</v>
      </c>
      <c r="K3" s="204" t="s">
        <v>88</v>
      </c>
      <c r="L3" s="204" t="s">
        <v>89</v>
      </c>
      <c r="M3" s="204" t="s">
        <v>90</v>
      </c>
      <c r="N3" s="204" t="s">
        <v>91</v>
      </c>
      <c r="O3" s="204" t="s">
        <v>92</v>
      </c>
    </row>
    <row r="4" spans="1:15" ht="12" customHeight="1">
      <c r="A4" s="747" t="s">
        <v>111</v>
      </c>
      <c r="B4" s="208">
        <v>2015</v>
      </c>
      <c r="C4" s="209">
        <f>SUM(D4:N4)</f>
        <v>882438.05326099996</v>
      </c>
      <c r="D4" s="210">
        <f t="shared" ref="D4:O4" si="0">SUM(D15,D26,D37,D48,D62,D73,D84,D95)</f>
        <v>107453.84950000001</v>
      </c>
      <c r="E4" s="210">
        <f t="shared" si="0"/>
        <v>80187.48559099999</v>
      </c>
      <c r="F4" s="210">
        <f t="shared" si="0"/>
        <v>93405.832999999984</v>
      </c>
      <c r="G4" s="210">
        <f t="shared" si="0"/>
        <v>82563.778928999993</v>
      </c>
      <c r="H4" s="210">
        <f t="shared" si="0"/>
        <v>63602.246119999989</v>
      </c>
      <c r="I4" s="210">
        <f t="shared" si="0"/>
        <v>110816.413</v>
      </c>
      <c r="J4" s="210">
        <f t="shared" si="0"/>
        <v>58324.169000000002</v>
      </c>
      <c r="K4" s="210">
        <f t="shared" si="0"/>
        <v>66018.396500000003</v>
      </c>
      <c r="L4" s="210">
        <f t="shared" si="0"/>
        <v>106905.41649999999</v>
      </c>
      <c r="M4" s="210">
        <f t="shared" si="0"/>
        <v>68972.104000000007</v>
      </c>
      <c r="N4" s="210">
        <f t="shared" si="0"/>
        <v>44188.361120999994</v>
      </c>
      <c r="O4" s="210">
        <f t="shared" si="0"/>
        <v>119693.065</v>
      </c>
    </row>
    <row r="5" spans="1:15" ht="12" customHeight="1">
      <c r="A5" s="748"/>
      <c r="B5" s="211">
        <v>2016</v>
      </c>
      <c r="C5" s="209">
        <f t="shared" ref="C5:C13" si="1">SUM(D5:N5)</f>
        <v>921697.58981999999</v>
      </c>
      <c r="D5" s="209">
        <f t="shared" ref="D5:O5" si="2">SUM(D16,D27,D38,D49,D63,D74,D85,D96)</f>
        <v>68094.185099999988</v>
      </c>
      <c r="E5" s="209">
        <f t="shared" si="2"/>
        <v>98670.593000000008</v>
      </c>
      <c r="F5" s="209">
        <f t="shared" si="2"/>
        <v>51947.345899</v>
      </c>
      <c r="G5" s="209">
        <f t="shared" si="2"/>
        <v>36936.814810000003</v>
      </c>
      <c r="H5" s="209">
        <f t="shared" si="2"/>
        <v>49775.575720000001</v>
      </c>
      <c r="I5" s="209">
        <f t="shared" si="2"/>
        <v>89995.391478000005</v>
      </c>
      <c r="J5" s="209">
        <f t="shared" si="2"/>
        <v>78813.739499999996</v>
      </c>
      <c r="K5" s="209">
        <f t="shared" si="2"/>
        <v>101163.15000000001</v>
      </c>
      <c r="L5" s="209">
        <f t="shared" si="2"/>
        <v>84900.840533999988</v>
      </c>
      <c r="M5" s="209">
        <f t="shared" si="2"/>
        <v>154564.05161299999</v>
      </c>
      <c r="N5" s="209">
        <f t="shared" si="2"/>
        <v>106835.90216599999</v>
      </c>
      <c r="O5" s="209">
        <f t="shared" si="2"/>
        <v>126523.012</v>
      </c>
    </row>
    <row r="6" spans="1:15" ht="12" customHeight="1">
      <c r="A6" s="748"/>
      <c r="B6" s="211">
        <v>2017</v>
      </c>
      <c r="C6" s="209">
        <f t="shared" si="1"/>
        <v>1056901.0333870002</v>
      </c>
      <c r="D6" s="209">
        <f t="shared" ref="D6:O6" si="3">SUM(D17,D28,D39,D50,D64,D75,D86,D97)</f>
        <v>92723.36778</v>
      </c>
      <c r="E6" s="209">
        <f t="shared" si="3"/>
        <v>35583.096400000002</v>
      </c>
      <c r="F6" s="209">
        <f t="shared" si="3"/>
        <v>131335.15</v>
      </c>
      <c r="G6" s="209">
        <f t="shared" si="3"/>
        <v>131448.990552</v>
      </c>
      <c r="H6" s="209">
        <f t="shared" si="3"/>
        <v>105002.94959999999</v>
      </c>
      <c r="I6" s="209">
        <f t="shared" si="3"/>
        <v>108320.33707199999</v>
      </c>
      <c r="J6" s="209">
        <f t="shared" si="3"/>
        <v>77715.872100000008</v>
      </c>
      <c r="K6" s="209">
        <f t="shared" si="3"/>
        <v>125768.514058</v>
      </c>
      <c r="L6" s="209">
        <f t="shared" si="3"/>
        <v>48153.560132999999</v>
      </c>
      <c r="M6" s="209">
        <f t="shared" si="3"/>
        <v>108077.72999999998</v>
      </c>
      <c r="N6" s="209">
        <f t="shared" si="3"/>
        <v>92771.465691999998</v>
      </c>
      <c r="O6" s="209">
        <f t="shared" si="3"/>
        <v>203804.95549999998</v>
      </c>
    </row>
    <row r="7" spans="1:15" ht="12" customHeight="1">
      <c r="A7" s="748"/>
      <c r="B7" s="211">
        <v>2018</v>
      </c>
      <c r="C7" s="209">
        <f t="shared" si="1"/>
        <v>914908.38028099993</v>
      </c>
      <c r="D7" s="209">
        <f t="shared" ref="D7:O7" si="4">SUM(D18,D29,D40,D51,D65,D76,D87,D98)</f>
        <v>49484.383000000002</v>
      </c>
      <c r="E7" s="209">
        <f t="shared" si="4"/>
        <v>58261.469059000003</v>
      </c>
      <c r="F7" s="209">
        <f t="shared" si="4"/>
        <v>128480.7025</v>
      </c>
      <c r="G7" s="209">
        <f t="shared" si="4"/>
        <v>64754.514219999997</v>
      </c>
      <c r="H7" s="209">
        <f t="shared" si="4"/>
        <v>68527.326499999996</v>
      </c>
      <c r="I7" s="209">
        <f t="shared" si="4"/>
        <v>27569.705000000002</v>
      </c>
      <c r="J7" s="209">
        <f t="shared" si="4"/>
        <v>112890.64899999999</v>
      </c>
      <c r="K7" s="209">
        <f t="shared" si="4"/>
        <v>116210.026237</v>
      </c>
      <c r="L7" s="209">
        <f t="shared" si="4"/>
        <v>89880.993999999992</v>
      </c>
      <c r="M7" s="209">
        <f t="shared" si="4"/>
        <v>159047.40380500001</v>
      </c>
      <c r="N7" s="209">
        <f t="shared" si="4"/>
        <v>39801.206959999996</v>
      </c>
      <c r="O7" s="209">
        <f t="shared" si="4"/>
        <v>72860.983999999997</v>
      </c>
    </row>
    <row r="8" spans="1:15" ht="12" customHeight="1">
      <c r="A8" s="748"/>
      <c r="B8" s="211">
        <v>2019</v>
      </c>
      <c r="C8" s="209">
        <f t="shared" si="1"/>
        <v>1091310.2222409998</v>
      </c>
      <c r="D8" s="209">
        <f t="shared" ref="D8:O8" si="5">SUM(D19,D30,D41,D52,D66,D77,D88,D99)</f>
        <v>28102.462500000001</v>
      </c>
      <c r="E8" s="209">
        <f t="shared" si="5"/>
        <v>150143.17700000003</v>
      </c>
      <c r="F8" s="209">
        <f t="shared" si="5"/>
        <v>80767.448500000013</v>
      </c>
      <c r="G8" s="209">
        <f t="shared" si="5"/>
        <v>155149.28037399999</v>
      </c>
      <c r="H8" s="209">
        <f t="shared" si="5"/>
        <v>160924.85224199999</v>
      </c>
      <c r="I8" s="209">
        <f t="shared" si="5"/>
        <v>62410.352499999994</v>
      </c>
      <c r="J8" s="209">
        <f t="shared" si="5"/>
        <v>51947.361713999999</v>
      </c>
      <c r="K8" s="209">
        <f t="shared" si="5"/>
        <v>61988.266665000003</v>
      </c>
      <c r="L8" s="209">
        <f t="shared" si="5"/>
        <v>144081.15729599999</v>
      </c>
      <c r="M8" s="209">
        <f t="shared" si="5"/>
        <v>65257.217950000006</v>
      </c>
      <c r="N8" s="209">
        <f t="shared" si="5"/>
        <v>130538.64549999998</v>
      </c>
      <c r="O8" s="209">
        <f t="shared" si="5"/>
        <v>111354.298429</v>
      </c>
    </row>
    <row r="9" spans="1:15" ht="12" customHeight="1">
      <c r="A9" s="748"/>
      <c r="B9" s="211">
        <v>2020</v>
      </c>
      <c r="C9" s="209">
        <f t="shared" si="1"/>
        <v>1091815.922606</v>
      </c>
      <c r="D9" s="209">
        <f t="shared" ref="D9:O9" si="6">SUM(D20,D31,D42,D53,D67,D78,D89,D100)</f>
        <v>44090.572</v>
      </c>
      <c r="E9" s="209">
        <f t="shared" si="6"/>
        <v>80768.157580000014</v>
      </c>
      <c r="F9" s="209">
        <f t="shared" si="6"/>
        <v>61774.391999999993</v>
      </c>
      <c r="G9" s="209">
        <f t="shared" si="6"/>
        <v>113917.280036</v>
      </c>
      <c r="H9" s="209">
        <f t="shared" si="6"/>
        <v>90072.00529999999</v>
      </c>
      <c r="I9" s="209">
        <f t="shared" si="6"/>
        <v>90446.288</v>
      </c>
      <c r="J9" s="209">
        <f t="shared" si="6"/>
        <v>200418.50399999999</v>
      </c>
      <c r="K9" s="209">
        <f t="shared" si="6"/>
        <v>76831.721609999993</v>
      </c>
      <c r="L9" s="209">
        <f t="shared" si="6"/>
        <v>62321.084000000003</v>
      </c>
      <c r="M9" s="209">
        <f t="shared" si="6"/>
        <v>167820.02308000001</v>
      </c>
      <c r="N9" s="209">
        <f t="shared" si="6"/>
        <v>103355.895</v>
      </c>
      <c r="O9" s="209">
        <f t="shared" si="6"/>
        <v>175630.94399999999</v>
      </c>
    </row>
    <row r="10" spans="1:15" ht="12" customHeight="1">
      <c r="A10" s="748"/>
      <c r="B10" s="211">
        <v>2021</v>
      </c>
      <c r="C10" s="209">
        <f t="shared" si="1"/>
        <v>1081333.8180399998</v>
      </c>
      <c r="D10" s="209">
        <f t="shared" ref="D10:O10" si="7">SUM(D21,D32,D43,D54,D68,D79,D90,D101)</f>
        <v>46729.076999999997</v>
      </c>
      <c r="E10" s="209">
        <f t="shared" si="7"/>
        <v>53232.084000000003</v>
      </c>
      <c r="F10" s="209">
        <f t="shared" si="7"/>
        <v>132208.62749999997</v>
      </c>
      <c r="G10" s="209">
        <f t="shared" si="7"/>
        <v>93833.010999999999</v>
      </c>
      <c r="H10" s="209">
        <f t="shared" si="7"/>
        <v>109433.54399999999</v>
      </c>
      <c r="I10" s="209">
        <f t="shared" si="7"/>
        <v>101062.514</v>
      </c>
      <c r="J10" s="209">
        <f t="shared" si="7"/>
        <v>120553.962</v>
      </c>
      <c r="K10" s="209">
        <f t="shared" si="7"/>
        <v>76897.616590000005</v>
      </c>
      <c r="L10" s="209">
        <f t="shared" si="7"/>
        <v>116950.61664999998</v>
      </c>
      <c r="M10" s="209">
        <f t="shared" si="7"/>
        <v>115622.65899999999</v>
      </c>
      <c r="N10" s="209">
        <f t="shared" si="7"/>
        <v>114810.10629999998</v>
      </c>
      <c r="O10" s="209">
        <f t="shared" si="7"/>
        <v>125672.42701</v>
      </c>
    </row>
    <row r="11" spans="1:15" ht="12" customHeight="1">
      <c r="A11" s="748"/>
      <c r="B11" s="211">
        <v>2022</v>
      </c>
      <c r="C11" s="209">
        <f t="shared" si="1"/>
        <v>882421.58610000007</v>
      </c>
      <c r="D11" s="209">
        <f t="shared" ref="D11:O11" si="8">SUM(D22,D33,D44,D55,D69,D80,D91,D102)</f>
        <v>57584.665210000006</v>
      </c>
      <c r="E11" s="209">
        <f t="shared" si="8"/>
        <v>57323.518119999993</v>
      </c>
      <c r="F11" s="209">
        <f t="shared" si="8"/>
        <v>83657.985499999995</v>
      </c>
      <c r="G11" s="209">
        <f t="shared" si="8"/>
        <v>64792.617560000006</v>
      </c>
      <c r="H11" s="209">
        <f t="shared" si="8"/>
        <v>86914.500780000002</v>
      </c>
      <c r="I11" s="209">
        <f t="shared" si="8"/>
        <v>75939.010330000019</v>
      </c>
      <c r="J11" s="209">
        <f t="shared" si="8"/>
        <v>110065.02743999999</v>
      </c>
      <c r="K11" s="209">
        <f t="shared" si="8"/>
        <v>141106.20243</v>
      </c>
      <c r="L11" s="209">
        <f t="shared" si="8"/>
        <v>94921.134919999997</v>
      </c>
      <c r="M11" s="209">
        <f t="shared" si="8"/>
        <v>62887.413089999995</v>
      </c>
      <c r="N11" s="209">
        <f t="shared" si="8"/>
        <v>47229.510719999998</v>
      </c>
      <c r="O11" s="209">
        <f t="shared" si="8"/>
        <v>148891.00518999997</v>
      </c>
    </row>
    <row r="12" spans="1:15" ht="12" customHeight="1">
      <c r="A12" s="748"/>
      <c r="B12" s="211">
        <v>2023</v>
      </c>
      <c r="C12" s="209">
        <f t="shared" si="1"/>
        <v>813149.77561000001</v>
      </c>
      <c r="D12" s="209">
        <f t="shared" ref="D12:O12" si="9">SUM(D23,D34,D45,D56,D70,D81,D92,D103)</f>
        <v>103335.45329999999</v>
      </c>
      <c r="E12" s="209">
        <f t="shared" si="9"/>
        <v>64074.903240000007</v>
      </c>
      <c r="F12" s="209">
        <f t="shared" si="9"/>
        <v>90092.891419999985</v>
      </c>
      <c r="G12" s="209">
        <f t="shared" si="9"/>
        <v>74674.905869999988</v>
      </c>
      <c r="H12" s="209">
        <f t="shared" si="9"/>
        <v>9303.82</v>
      </c>
      <c r="I12" s="209">
        <f t="shared" si="9"/>
        <v>66548.69445000001</v>
      </c>
      <c r="J12" s="209">
        <f t="shared" si="9"/>
        <v>44419.74912</v>
      </c>
      <c r="K12" s="209">
        <f t="shared" si="9"/>
        <v>90646.846120000002</v>
      </c>
      <c r="L12" s="209">
        <f t="shared" si="9"/>
        <v>102310.46058000001</v>
      </c>
      <c r="M12" s="209">
        <f t="shared" si="9"/>
        <v>52298.631389999995</v>
      </c>
      <c r="N12" s="209">
        <f t="shared" si="9"/>
        <v>115443.42012000002</v>
      </c>
      <c r="O12" s="209">
        <f t="shared" si="9"/>
        <v>99727.028999999995</v>
      </c>
    </row>
    <row r="13" spans="1:15" ht="12" customHeight="1">
      <c r="A13" s="748"/>
      <c r="B13" s="211">
        <v>2024</v>
      </c>
      <c r="C13" s="209">
        <f t="shared" si="1"/>
        <v>1259569.79318</v>
      </c>
      <c r="D13" s="209">
        <f t="shared" ref="D13:O13" si="10">SUM(D24,D35,D46,D57,D71,D82,D93,D104)</f>
        <v>114431.01999999999</v>
      </c>
      <c r="E13" s="209">
        <f t="shared" si="10"/>
        <v>211799.45475999996</v>
      </c>
      <c r="F13" s="209">
        <f t="shared" si="10"/>
        <v>97481.727249999996</v>
      </c>
      <c r="G13" s="209">
        <f t="shared" si="10"/>
        <v>69761.763489999983</v>
      </c>
      <c r="H13" s="209">
        <f t="shared" si="10"/>
        <v>83930.565040000001</v>
      </c>
      <c r="I13" s="209">
        <f t="shared" si="10"/>
        <v>91778.589260000008</v>
      </c>
      <c r="J13" s="209">
        <f t="shared" si="10"/>
        <v>148023.35738</v>
      </c>
      <c r="K13" s="209">
        <f t="shared" si="10"/>
        <v>95632.552000000011</v>
      </c>
      <c r="L13" s="209">
        <f t="shared" si="10"/>
        <v>121662.72899999999</v>
      </c>
      <c r="M13" s="209">
        <f t="shared" si="10"/>
        <v>127703.97500000001</v>
      </c>
      <c r="N13" s="209">
        <f t="shared" si="10"/>
        <v>97364.06</v>
      </c>
      <c r="O13" s="209">
        <f t="shared" si="10"/>
        <v>73289</v>
      </c>
    </row>
    <row r="14" spans="1:15" ht="12" customHeight="1">
      <c r="A14" s="749"/>
      <c r="B14" s="211">
        <v>2025</v>
      </c>
      <c r="C14" s="212">
        <f>SUM(D14:N14)</f>
        <v>1029206.11563</v>
      </c>
      <c r="D14" s="209">
        <f t="shared" ref="D14:N14" si="11">SUM(D25,D36,D47,D58,D72,D83,D94,D105)</f>
        <v>165924.87800000003</v>
      </c>
      <c r="E14" s="209">
        <f t="shared" si="11"/>
        <v>51035.388059999997</v>
      </c>
      <c r="F14" s="209">
        <f t="shared" si="11"/>
        <v>86937.136160000009</v>
      </c>
      <c r="G14" s="209">
        <f t="shared" si="11"/>
        <v>68331.454530000003</v>
      </c>
      <c r="H14" s="209">
        <f t="shared" si="11"/>
        <v>101478.67847000001</v>
      </c>
      <c r="I14" s="209">
        <f t="shared" si="11"/>
        <v>105319.07799999999</v>
      </c>
      <c r="J14" s="209">
        <f t="shared" si="11"/>
        <v>96359.597720000005</v>
      </c>
      <c r="K14" s="209">
        <f t="shared" si="11"/>
        <v>27108.806619999996</v>
      </c>
      <c r="L14" s="209">
        <f t="shared" si="11"/>
        <v>134235.93883</v>
      </c>
      <c r="M14" s="209">
        <f t="shared" si="11"/>
        <v>127096.52523999999</v>
      </c>
      <c r="N14" s="209">
        <f t="shared" si="11"/>
        <v>65378.633999999991</v>
      </c>
      <c r="O14" s="212"/>
    </row>
    <row r="15" spans="1:15" ht="12" customHeight="1">
      <c r="A15" s="744" t="s">
        <v>112</v>
      </c>
      <c r="B15" s="77">
        <v>2015</v>
      </c>
      <c r="C15" s="209">
        <f>SUM(D15:N15)</f>
        <v>375897.45799999998</v>
      </c>
      <c r="D15" s="78">
        <v>20142.518</v>
      </c>
      <c r="E15" s="79">
        <v>34887.99</v>
      </c>
      <c r="F15" s="79">
        <v>63697.8</v>
      </c>
      <c r="G15" s="79">
        <v>32069.08</v>
      </c>
      <c r="H15" s="79">
        <v>24125.11</v>
      </c>
      <c r="I15" s="79">
        <v>45333.54</v>
      </c>
      <c r="J15" s="79">
        <v>40801.019999999997</v>
      </c>
      <c r="K15" s="79">
        <v>21792.156999999999</v>
      </c>
      <c r="L15" s="79">
        <v>20164.055</v>
      </c>
      <c r="M15" s="79">
        <v>68521.278000000006</v>
      </c>
      <c r="N15" s="79">
        <v>4362.91</v>
      </c>
      <c r="O15" s="82">
        <v>48411.44</v>
      </c>
    </row>
    <row r="16" spans="1:15" ht="12" customHeight="1">
      <c r="A16" s="745"/>
      <c r="B16" s="80">
        <v>2016</v>
      </c>
      <c r="C16" s="209">
        <f>SUM(D16:N16)</f>
        <v>300406.87439499999</v>
      </c>
      <c r="D16" s="81">
        <v>29334.712</v>
      </c>
      <c r="E16" s="82">
        <v>48120.77</v>
      </c>
      <c r="F16" s="82">
        <v>10318.824000000001</v>
      </c>
      <c r="G16" s="82">
        <v>18763.096000000001</v>
      </c>
      <c r="H16" s="82">
        <v>12701.21</v>
      </c>
      <c r="I16" s="82">
        <v>5748.589782</v>
      </c>
      <c r="J16" s="82">
        <v>32731.17</v>
      </c>
      <c r="K16" s="82">
        <v>47096.51</v>
      </c>
      <c r="L16" s="82">
        <v>17188.25</v>
      </c>
      <c r="M16" s="82">
        <v>22901.482613</v>
      </c>
      <c r="N16" s="82">
        <v>55502.26</v>
      </c>
      <c r="O16" s="82">
        <v>57647.26</v>
      </c>
    </row>
    <row r="17" spans="1:15" ht="12" customHeight="1">
      <c r="A17" s="745"/>
      <c r="B17" s="80">
        <v>2017</v>
      </c>
      <c r="C17" s="209">
        <f t="shared" ref="C17:C58" si="12">SUM(D17:N17)</f>
        <v>350347.67700000008</v>
      </c>
      <c r="D17" s="81">
        <v>2863.82</v>
      </c>
      <c r="E17" s="82">
        <v>18136.439999999999</v>
      </c>
      <c r="F17" s="82">
        <v>32720.14</v>
      </c>
      <c r="G17" s="82">
        <v>58983.3</v>
      </c>
      <c r="H17" s="82">
        <v>54269.59</v>
      </c>
      <c r="I17" s="82">
        <v>57058.563999999998</v>
      </c>
      <c r="J17" s="82">
        <v>40290.89</v>
      </c>
      <c r="K17" s="82">
        <v>15893.65</v>
      </c>
      <c r="L17" s="82">
        <v>27926.710999999999</v>
      </c>
      <c r="M17" s="82">
        <v>5899.77</v>
      </c>
      <c r="N17" s="82">
        <v>36304.802000000003</v>
      </c>
      <c r="O17" s="82">
        <v>63341.123</v>
      </c>
    </row>
    <row r="18" spans="1:15" ht="12" customHeight="1">
      <c r="A18" s="745"/>
      <c r="B18" s="80">
        <v>2018</v>
      </c>
      <c r="C18" s="209">
        <f t="shared" si="12"/>
        <v>235609.984245</v>
      </c>
      <c r="D18" s="81">
        <v>19507.517</v>
      </c>
      <c r="E18" s="82">
        <v>14270.177</v>
      </c>
      <c r="F18" s="82">
        <v>36168.949999999997</v>
      </c>
      <c r="G18" s="82">
        <v>0</v>
      </c>
      <c r="H18" s="82">
        <v>18482.18</v>
      </c>
      <c r="I18" s="82">
        <v>14245.05</v>
      </c>
      <c r="J18" s="82">
        <v>12814.61</v>
      </c>
      <c r="K18" s="82">
        <v>30441.012920000001</v>
      </c>
      <c r="L18" s="82">
        <v>43806.485000000001</v>
      </c>
      <c r="M18" s="82">
        <v>42351.240325000006</v>
      </c>
      <c r="N18" s="82">
        <v>3522.7620000000002</v>
      </c>
      <c r="O18" s="82">
        <v>21290.560000000001</v>
      </c>
    </row>
    <row r="19" spans="1:15" ht="12" customHeight="1">
      <c r="A19" s="745"/>
      <c r="B19" s="80">
        <v>2019</v>
      </c>
      <c r="C19" s="209">
        <f t="shared" si="12"/>
        <v>364013.797211</v>
      </c>
      <c r="D19" s="81">
        <v>83.4</v>
      </c>
      <c r="E19" s="82">
        <v>64448.69</v>
      </c>
      <c r="F19" s="82">
        <v>22929.98</v>
      </c>
      <c r="G19" s="82">
        <v>57947.76</v>
      </c>
      <c r="H19" s="82">
        <v>76256.649999999994</v>
      </c>
      <c r="I19" s="82">
        <v>63.01</v>
      </c>
      <c r="J19" s="82">
        <v>31460.23</v>
      </c>
      <c r="K19" s="82">
        <v>20043.944664999999</v>
      </c>
      <c r="L19" s="82">
        <v>44880.097545999997</v>
      </c>
      <c r="M19" s="82">
        <v>10259.129999999999</v>
      </c>
      <c r="N19" s="82">
        <v>35640.904999999999</v>
      </c>
      <c r="O19" s="82">
        <v>34990.29</v>
      </c>
    </row>
    <row r="20" spans="1:15" ht="12" customHeight="1">
      <c r="A20" s="745"/>
      <c r="B20" s="80">
        <v>2020</v>
      </c>
      <c r="C20" s="209">
        <f t="shared" si="12"/>
        <v>315535.83429000003</v>
      </c>
      <c r="D20" s="81">
        <v>10205.470000000001</v>
      </c>
      <c r="E20" s="82">
        <v>40386.874990000004</v>
      </c>
      <c r="F20" s="82">
        <v>147.91800000000001</v>
      </c>
      <c r="G20" s="82">
        <v>49777.279000000002</v>
      </c>
      <c r="H20" s="82">
        <v>9773.2672999999995</v>
      </c>
      <c r="I20" s="82">
        <v>22797.53</v>
      </c>
      <c r="J20" s="82">
        <v>111215.495</v>
      </c>
      <c r="K20" s="82">
        <v>13427.25</v>
      </c>
      <c r="L20" s="82">
        <v>14957.990000000002</v>
      </c>
      <c r="M20" s="82">
        <v>39719.240000000005</v>
      </c>
      <c r="N20" s="82">
        <v>3127.52</v>
      </c>
      <c r="O20" s="82">
        <v>58064.187999999995</v>
      </c>
    </row>
    <row r="21" spans="1:15" ht="12" customHeight="1">
      <c r="A21" s="745"/>
      <c r="B21" s="80">
        <v>2021</v>
      </c>
      <c r="C21" s="209">
        <f t="shared" si="12"/>
        <v>307294.03304000001</v>
      </c>
      <c r="D21" s="81">
        <v>4610.16</v>
      </c>
      <c r="E21" s="82">
        <v>32199.059000000001</v>
      </c>
      <c r="F21" s="82">
        <v>60077.06</v>
      </c>
      <c r="G21" s="82">
        <v>12945.6</v>
      </c>
      <c r="H21" s="82">
        <v>9229.86</v>
      </c>
      <c r="I21" s="82">
        <v>34595</v>
      </c>
      <c r="J21" s="82">
        <v>22753.260000000002</v>
      </c>
      <c r="K21" s="82">
        <v>24906.11404</v>
      </c>
      <c r="L21" s="82">
        <v>33606.99</v>
      </c>
      <c r="M21" s="82">
        <v>52030.149999999987</v>
      </c>
      <c r="N21" s="82">
        <v>20340.78</v>
      </c>
      <c r="O21" s="82">
        <v>18137.2</v>
      </c>
    </row>
    <row r="22" spans="1:15" ht="12" customHeight="1">
      <c r="A22" s="745"/>
      <c r="B22" s="80">
        <v>2022</v>
      </c>
      <c r="C22" s="209">
        <f t="shared" si="12"/>
        <v>252909.78227999998</v>
      </c>
      <c r="D22" s="81">
        <v>12634.89</v>
      </c>
      <c r="E22" s="81">
        <v>528.65</v>
      </c>
      <c r="F22" s="82">
        <v>2101.6909999999998</v>
      </c>
      <c r="G22" s="82">
        <v>37896.707669999996</v>
      </c>
      <c r="H22" s="82">
        <v>7527.716999999996</v>
      </c>
      <c r="I22" s="82">
        <v>42028.459330000005</v>
      </c>
      <c r="J22" s="82">
        <v>26867.431</v>
      </c>
      <c r="K22" s="82">
        <v>58812.74699</v>
      </c>
      <c r="L22" s="82">
        <v>17358.323289999997</v>
      </c>
      <c r="M22" s="82">
        <v>24949.995999999999</v>
      </c>
      <c r="N22" s="82">
        <v>22203.17</v>
      </c>
      <c r="O22" s="82">
        <v>77377.01999999999</v>
      </c>
    </row>
    <row r="23" spans="1:15" ht="12" customHeight="1">
      <c r="A23" s="745"/>
      <c r="B23" s="80">
        <v>2023</v>
      </c>
      <c r="C23" s="209">
        <f t="shared" si="12"/>
        <v>240600.89030999996</v>
      </c>
      <c r="D23" s="81">
        <v>42422.149299999997</v>
      </c>
      <c r="E23" s="81">
        <v>2.2120000000000001E-2</v>
      </c>
      <c r="F23" s="82">
        <v>38940.31</v>
      </c>
      <c r="G23" s="82">
        <v>42527.927139999985</v>
      </c>
      <c r="H23" s="82">
        <v>282.98</v>
      </c>
      <c r="I23" s="82">
        <v>4277.9582499999988</v>
      </c>
      <c r="J23" s="82">
        <v>10585.77</v>
      </c>
      <c r="K23" s="82">
        <v>14704.82</v>
      </c>
      <c r="L23" s="82">
        <v>34167.340000000004</v>
      </c>
      <c r="M23" s="82">
        <v>30517.813499999997</v>
      </c>
      <c r="N23" s="82">
        <v>22173.8</v>
      </c>
      <c r="O23" s="82">
        <v>14957.94</v>
      </c>
    </row>
    <row r="24" spans="1:15" ht="12" customHeight="1">
      <c r="A24" s="745"/>
      <c r="B24" s="80">
        <v>2024</v>
      </c>
      <c r="C24" s="209">
        <f t="shared" si="12"/>
        <v>420192.11150000006</v>
      </c>
      <c r="D24" s="81">
        <v>39338.629999999997</v>
      </c>
      <c r="E24" s="81">
        <v>85021.95</v>
      </c>
      <c r="F24" s="81">
        <v>23247.01</v>
      </c>
      <c r="G24" s="81">
        <v>16427.479999999996</v>
      </c>
      <c r="H24" s="81">
        <v>28531.670000000002</v>
      </c>
      <c r="I24" s="82">
        <v>18630.010000000002</v>
      </c>
      <c r="J24" s="82">
        <v>47896.645499999984</v>
      </c>
      <c r="K24" s="82">
        <v>49556.766000000003</v>
      </c>
      <c r="L24" s="82">
        <v>61598.754999999997</v>
      </c>
      <c r="M24" s="82">
        <v>10503.195</v>
      </c>
      <c r="N24" s="82">
        <v>39440</v>
      </c>
      <c r="O24" s="82">
        <v>21679</v>
      </c>
    </row>
    <row r="25" spans="1:15" ht="12" customHeight="1">
      <c r="A25" s="745"/>
      <c r="B25" s="80">
        <v>2025</v>
      </c>
      <c r="C25" s="212">
        <f>SUM(D25:N25)</f>
        <v>317414.60112999997</v>
      </c>
      <c r="D25" s="83">
        <v>35231.090000000004</v>
      </c>
      <c r="E25" s="83">
        <v>35203.12674</v>
      </c>
      <c r="F25" s="83">
        <v>31383.449860000001</v>
      </c>
      <c r="G25" s="81">
        <v>7969.7355299999999</v>
      </c>
      <c r="H25" s="81">
        <v>25152.994000000006</v>
      </c>
      <c r="I25" s="81">
        <v>27642.157999999999</v>
      </c>
      <c r="J25" s="81">
        <v>27918.652999999995</v>
      </c>
      <c r="K25" s="81">
        <v>11526.64</v>
      </c>
      <c r="L25" s="81">
        <v>38737.875999999997</v>
      </c>
      <c r="M25" s="81">
        <v>49246.847999999991</v>
      </c>
      <c r="N25" s="81">
        <v>27402.03</v>
      </c>
    </row>
    <row r="26" spans="1:15" ht="12" customHeight="1">
      <c r="A26" s="744" t="s">
        <v>113</v>
      </c>
      <c r="B26" s="77">
        <v>2015</v>
      </c>
      <c r="C26" s="209">
        <f t="shared" si="12"/>
        <v>50571.97</v>
      </c>
      <c r="D26" s="81">
        <v>10887.08</v>
      </c>
      <c r="E26" s="81">
        <v>0</v>
      </c>
      <c r="F26" s="82">
        <v>0</v>
      </c>
      <c r="G26" s="79">
        <v>30705.66</v>
      </c>
      <c r="H26" s="79">
        <v>8979.23</v>
      </c>
      <c r="I26" s="78">
        <v>0</v>
      </c>
      <c r="J26" s="78">
        <v>0</v>
      </c>
      <c r="K26" s="78">
        <v>0</v>
      </c>
      <c r="L26" s="78">
        <v>0</v>
      </c>
      <c r="M26" s="78">
        <v>0</v>
      </c>
      <c r="N26" s="78">
        <v>0</v>
      </c>
      <c r="O26" s="78">
        <v>0</v>
      </c>
    </row>
    <row r="27" spans="1:15" ht="12" customHeight="1">
      <c r="A27" s="745"/>
      <c r="B27" s="80">
        <v>2016</v>
      </c>
      <c r="C27" s="209">
        <f t="shared" si="12"/>
        <v>94499.8505</v>
      </c>
      <c r="D27" s="81">
        <v>0</v>
      </c>
      <c r="E27" s="82">
        <v>0</v>
      </c>
      <c r="F27" s="82">
        <v>0</v>
      </c>
      <c r="G27" s="82">
        <v>0</v>
      </c>
      <c r="H27" s="82">
        <v>5.0000000000000001E-4</v>
      </c>
      <c r="I27" s="82">
        <v>23639.71</v>
      </c>
      <c r="J27" s="82">
        <v>12322.61</v>
      </c>
      <c r="K27" s="82">
        <v>0</v>
      </c>
      <c r="L27" s="82">
        <v>25454.42</v>
      </c>
      <c r="M27" s="82">
        <v>33083.11</v>
      </c>
      <c r="N27" s="82">
        <v>0</v>
      </c>
      <c r="O27" s="82">
        <v>33505.699999999997</v>
      </c>
    </row>
    <row r="28" spans="1:15" ht="12" customHeight="1">
      <c r="A28" s="745"/>
      <c r="B28" s="80">
        <v>2017</v>
      </c>
      <c r="C28" s="209">
        <f t="shared" si="12"/>
        <v>131104.353</v>
      </c>
      <c r="D28" s="81">
        <v>0</v>
      </c>
      <c r="E28" s="82">
        <v>0</v>
      </c>
      <c r="F28" s="82">
        <v>32894.26</v>
      </c>
      <c r="G28" s="82">
        <v>5012.6499999999996</v>
      </c>
      <c r="H28" s="82">
        <v>27996.473000000002</v>
      </c>
      <c r="I28" s="82">
        <v>0</v>
      </c>
      <c r="J28" s="82">
        <v>0</v>
      </c>
      <c r="K28" s="82">
        <v>33073.26</v>
      </c>
      <c r="L28" s="82">
        <v>0</v>
      </c>
      <c r="M28" s="82">
        <v>32127.71</v>
      </c>
      <c r="N28" s="82">
        <v>0</v>
      </c>
      <c r="O28" s="82">
        <v>22005.119999999999</v>
      </c>
    </row>
    <row r="29" spans="1:15" ht="12" customHeight="1">
      <c r="A29" s="745"/>
      <c r="B29" s="80">
        <v>2018</v>
      </c>
      <c r="C29" s="209">
        <f t="shared" si="12"/>
        <v>171016.39600000001</v>
      </c>
      <c r="D29" s="81">
        <v>8025.15</v>
      </c>
      <c r="E29" s="81">
        <v>30279.35</v>
      </c>
      <c r="F29" s="81">
        <v>0.6</v>
      </c>
      <c r="G29" s="81">
        <v>32928.31</v>
      </c>
      <c r="H29" s="82">
        <v>0</v>
      </c>
      <c r="I29" s="82">
        <v>0</v>
      </c>
      <c r="J29" s="81">
        <v>13323.29</v>
      </c>
      <c r="K29" s="82">
        <v>21256.97</v>
      </c>
      <c r="L29" s="82">
        <v>13996.56</v>
      </c>
      <c r="M29" s="82">
        <v>32065.786</v>
      </c>
      <c r="N29" s="82">
        <v>19140.38</v>
      </c>
      <c r="O29" s="82">
        <v>0</v>
      </c>
    </row>
    <row r="30" spans="1:15" ht="12" customHeight="1">
      <c r="A30" s="745"/>
      <c r="B30" s="80">
        <v>2019</v>
      </c>
      <c r="C30" s="209">
        <f t="shared" si="12"/>
        <v>169336.8077</v>
      </c>
      <c r="D30" s="81">
        <v>12990.8</v>
      </c>
      <c r="E30" s="81">
        <v>19808.98</v>
      </c>
      <c r="F30" s="81">
        <v>13750.1</v>
      </c>
      <c r="G30" s="81">
        <v>19280.64</v>
      </c>
      <c r="H30" s="82">
        <v>8600.3696999999993</v>
      </c>
      <c r="I30" s="82">
        <v>23003</v>
      </c>
      <c r="J30" s="81">
        <v>4.8000000000000001E-2</v>
      </c>
      <c r="K30" s="82">
        <v>0</v>
      </c>
      <c r="L30" s="82">
        <v>35859.300000000003</v>
      </c>
      <c r="M30" s="82">
        <v>17496.59</v>
      </c>
      <c r="N30" s="82">
        <v>18546.98</v>
      </c>
      <c r="O30" s="82">
        <v>0</v>
      </c>
    </row>
    <row r="31" spans="1:15" ht="12" customHeight="1">
      <c r="A31" s="745"/>
      <c r="B31" s="80">
        <v>2020</v>
      </c>
      <c r="C31" s="209">
        <f t="shared" si="12"/>
        <v>119252.19</v>
      </c>
      <c r="D31" s="82">
        <v>2.5000000000000001E-2</v>
      </c>
      <c r="E31" s="82">
        <v>2.5000000000000001E-2</v>
      </c>
      <c r="F31" s="81">
        <v>7608.29</v>
      </c>
      <c r="G31" s="81">
        <v>9998.93</v>
      </c>
      <c r="H31" s="82">
        <v>0</v>
      </c>
      <c r="I31" s="82">
        <v>20389.919999999998</v>
      </c>
      <c r="J31" s="81">
        <v>7021.83</v>
      </c>
      <c r="K31" s="82">
        <v>21707.4</v>
      </c>
      <c r="L31" s="82">
        <v>11996.65</v>
      </c>
      <c r="M31" s="82">
        <v>12015</v>
      </c>
      <c r="N31" s="82">
        <v>28514.12</v>
      </c>
      <c r="O31" s="82">
        <v>8001.02</v>
      </c>
    </row>
    <row r="32" spans="1:15" ht="12" customHeight="1">
      <c r="A32" s="745"/>
      <c r="B32" s="80">
        <v>2021</v>
      </c>
      <c r="C32" s="209">
        <f t="shared" si="12"/>
        <v>252642.89000000004</v>
      </c>
      <c r="D32" s="82">
        <v>29083.55</v>
      </c>
      <c r="E32" s="82">
        <v>15412.470000000001</v>
      </c>
      <c r="F32" s="81">
        <v>13500</v>
      </c>
      <c r="G32" s="81">
        <v>13677.57</v>
      </c>
      <c r="H32" s="82">
        <v>25764.17</v>
      </c>
      <c r="I32" s="82">
        <v>11000</v>
      </c>
      <c r="J32" s="81">
        <v>30971</v>
      </c>
      <c r="K32" s="82">
        <v>43270.130000000005</v>
      </c>
      <c r="L32" s="82">
        <v>7009.3899999999994</v>
      </c>
      <c r="M32" s="82">
        <v>21589.33</v>
      </c>
      <c r="N32" s="82">
        <v>41365.279999999999</v>
      </c>
      <c r="O32" s="82">
        <v>59836.44</v>
      </c>
    </row>
    <row r="33" spans="1:15" ht="12" customHeight="1">
      <c r="A33" s="745"/>
      <c r="B33" s="80">
        <v>2022</v>
      </c>
      <c r="C33" s="209">
        <f t="shared" si="12"/>
        <v>133520.38511999999</v>
      </c>
      <c r="D33" s="82">
        <v>1010</v>
      </c>
      <c r="E33" s="81">
        <v>2.2120000000000001E-2</v>
      </c>
      <c r="F33" s="81">
        <v>11929.880000000001</v>
      </c>
      <c r="G33" s="81">
        <v>797.90000000000009</v>
      </c>
      <c r="H33" s="82">
        <v>42762.13</v>
      </c>
      <c r="I33" s="82">
        <v>18511.34</v>
      </c>
      <c r="J33" s="81">
        <v>14986.86</v>
      </c>
      <c r="K33" s="82">
        <v>18790.832999999995</v>
      </c>
      <c r="L33" s="82">
        <v>8216.6200000000008</v>
      </c>
      <c r="M33" s="82">
        <v>6009.66</v>
      </c>
      <c r="N33" s="82">
        <v>10505.14</v>
      </c>
      <c r="O33" s="81">
        <v>2.2120000000000001E-2</v>
      </c>
    </row>
    <row r="34" spans="1:15" ht="12" customHeight="1">
      <c r="A34" s="745"/>
      <c r="B34" s="80">
        <v>2023</v>
      </c>
      <c r="C34" s="209">
        <f t="shared" si="12"/>
        <v>16602.876980000001</v>
      </c>
      <c r="D34" s="82">
        <v>7198.21</v>
      </c>
      <c r="E34" s="81">
        <v>2.2120000000000001E-2</v>
      </c>
      <c r="F34" s="81">
        <v>2.2120000000000001E-2</v>
      </c>
      <c r="G34" s="81">
        <v>2734.82</v>
      </c>
      <c r="H34" s="81">
        <v>2.2120000000000001E-2</v>
      </c>
      <c r="I34" s="82">
        <v>34.934260000000002</v>
      </c>
      <c r="J34" s="81">
        <v>2.2120000000000001E-2</v>
      </c>
      <c r="K34" s="81">
        <v>2.2120000000000001E-2</v>
      </c>
      <c r="L34" s="82">
        <v>180</v>
      </c>
      <c r="M34" s="82">
        <v>6454.7799999999988</v>
      </c>
      <c r="N34" s="81">
        <v>2.2120000000000001E-2</v>
      </c>
      <c r="O34" s="81">
        <v>40926.69</v>
      </c>
    </row>
    <row r="35" spans="1:15" ht="12" customHeight="1">
      <c r="A35" s="745"/>
      <c r="B35" s="80">
        <v>2024</v>
      </c>
      <c r="C35" s="209">
        <f t="shared" si="12"/>
        <v>108124.662</v>
      </c>
      <c r="D35" s="82">
        <v>0</v>
      </c>
      <c r="E35" s="82">
        <v>26457.32</v>
      </c>
      <c r="F35" s="81">
        <v>14998.83</v>
      </c>
      <c r="G35" s="81">
        <v>14206.81</v>
      </c>
      <c r="H35" s="81">
        <v>2963.41</v>
      </c>
      <c r="I35" s="81">
        <v>0</v>
      </c>
      <c r="J35" s="81">
        <v>0.432</v>
      </c>
      <c r="K35" s="81">
        <v>25000</v>
      </c>
      <c r="L35" s="82">
        <v>0</v>
      </c>
      <c r="M35" s="82">
        <v>17536.25</v>
      </c>
      <c r="N35" s="81">
        <v>6961.61</v>
      </c>
      <c r="O35" s="81">
        <v>0</v>
      </c>
    </row>
    <row r="36" spans="1:15" ht="12" customHeight="1">
      <c r="A36" s="746"/>
      <c r="B36" s="80">
        <v>2025</v>
      </c>
      <c r="C36" s="212">
        <f t="shared" si="12"/>
        <v>19317.690000000002</v>
      </c>
      <c r="D36" s="82">
        <v>0</v>
      </c>
      <c r="E36" s="82">
        <v>0</v>
      </c>
      <c r="F36" s="81">
        <v>1433.2</v>
      </c>
      <c r="G36" s="81">
        <v>5599.17</v>
      </c>
      <c r="H36" s="82">
        <v>0</v>
      </c>
      <c r="I36" s="82">
        <v>0</v>
      </c>
      <c r="J36" s="82">
        <v>0</v>
      </c>
      <c r="K36" s="81">
        <v>3281.32</v>
      </c>
      <c r="L36" s="82">
        <v>0</v>
      </c>
      <c r="M36" s="82">
        <v>0</v>
      </c>
      <c r="N36" s="81">
        <v>9004</v>
      </c>
      <c r="O36" s="81"/>
    </row>
    <row r="37" spans="1:15" ht="12" customHeight="1">
      <c r="A37" s="744" t="s">
        <v>114</v>
      </c>
      <c r="B37" s="77">
        <v>2015</v>
      </c>
      <c r="C37" s="209">
        <f t="shared" si="12"/>
        <v>162989.78630100001</v>
      </c>
      <c r="D37" s="78">
        <v>24430.514500000001</v>
      </c>
      <c r="E37" s="78">
        <v>27865.295590999998</v>
      </c>
      <c r="F37" s="78">
        <v>7013.95</v>
      </c>
      <c r="G37" s="78">
        <v>4751.7489289999994</v>
      </c>
      <c r="H37" s="78">
        <v>11672.289280999999</v>
      </c>
      <c r="I37" s="78">
        <v>23958.5445</v>
      </c>
      <c r="J37" s="78">
        <v>3141.7809999999999</v>
      </c>
      <c r="K37" s="79">
        <v>14057.401</v>
      </c>
      <c r="L37" s="78">
        <v>30690.030500000001</v>
      </c>
      <c r="M37" s="79">
        <v>0</v>
      </c>
      <c r="N37" s="78">
        <v>15408.231</v>
      </c>
      <c r="O37" s="78">
        <v>24739.759999999998</v>
      </c>
    </row>
    <row r="38" spans="1:15" ht="12" customHeight="1">
      <c r="A38" s="745"/>
      <c r="B38" s="80">
        <v>2016</v>
      </c>
      <c r="C38" s="209">
        <f t="shared" si="12"/>
        <v>210361.88477600002</v>
      </c>
      <c r="D38" s="81">
        <v>34701.6201</v>
      </c>
      <c r="E38" s="81">
        <v>14537.72</v>
      </c>
      <c r="F38" s="81">
        <v>27590.754000000001</v>
      </c>
      <c r="G38" s="81">
        <v>295.01559499999996</v>
      </c>
      <c r="H38" s="81">
        <v>8992.4599999999991</v>
      </c>
      <c r="I38" s="81">
        <v>34738.942000000003</v>
      </c>
      <c r="J38" s="81">
        <v>10675.98</v>
      </c>
      <c r="K38" s="82">
        <v>12483.14</v>
      </c>
      <c r="L38" s="81">
        <v>4759.6205339999997</v>
      </c>
      <c r="M38" s="81">
        <v>55882.002999999997</v>
      </c>
      <c r="N38" s="81">
        <v>5704.6295470000005</v>
      </c>
      <c r="O38" s="81">
        <v>16842.439999999999</v>
      </c>
    </row>
    <row r="39" spans="1:15" ht="12" customHeight="1">
      <c r="A39" s="745"/>
      <c r="B39" s="80">
        <v>2017</v>
      </c>
      <c r="C39" s="209">
        <f t="shared" si="12"/>
        <v>187024.017422</v>
      </c>
      <c r="D39" s="81">
        <v>27103.393596999998</v>
      </c>
      <c r="E39" s="82">
        <v>0</v>
      </c>
      <c r="F39" s="81">
        <v>24859.02</v>
      </c>
      <c r="G39" s="81">
        <v>32481.697499999998</v>
      </c>
      <c r="H39" s="81">
        <v>5044.04</v>
      </c>
      <c r="I39" s="81">
        <v>9170.2380720000001</v>
      </c>
      <c r="J39" s="81">
        <v>33385.590100000001</v>
      </c>
      <c r="K39" s="81">
        <v>17461.531999999999</v>
      </c>
      <c r="L39" s="81">
        <v>1277.951153</v>
      </c>
      <c r="M39" s="82">
        <v>16584.281999999999</v>
      </c>
      <c r="N39" s="81">
        <v>19656.273000000001</v>
      </c>
      <c r="O39" s="81">
        <v>47925.47</v>
      </c>
    </row>
    <row r="40" spans="1:15" ht="12" customHeight="1">
      <c r="A40" s="745"/>
      <c r="B40" s="80">
        <v>2018</v>
      </c>
      <c r="C40" s="209">
        <f t="shared" si="12"/>
        <v>196350.46053700001</v>
      </c>
      <c r="D40" s="81">
        <v>0</v>
      </c>
      <c r="E40" s="82">
        <v>0</v>
      </c>
      <c r="F40" s="82">
        <v>30582.49</v>
      </c>
      <c r="G40" s="82">
        <v>24722.997719999999</v>
      </c>
      <c r="H40" s="82">
        <v>30169.5105</v>
      </c>
      <c r="I40" s="82">
        <v>0</v>
      </c>
      <c r="J40" s="82">
        <v>32617.5</v>
      </c>
      <c r="K40" s="81">
        <v>30360.610317000002</v>
      </c>
      <c r="L40" s="81">
        <v>5614.4</v>
      </c>
      <c r="M40" s="82">
        <v>41531.129999999997</v>
      </c>
      <c r="N40" s="81">
        <v>751.822</v>
      </c>
      <c r="O40" s="81">
        <v>360.76800000000003</v>
      </c>
    </row>
    <row r="41" spans="1:15" ht="12" customHeight="1">
      <c r="A41" s="745"/>
      <c r="B41" s="80">
        <v>2019</v>
      </c>
      <c r="C41" s="209">
        <f t="shared" si="12"/>
        <v>217073.10397600001</v>
      </c>
      <c r="D41" s="81">
        <v>6802.6040000000003</v>
      </c>
      <c r="E41" s="81">
        <v>45682.03</v>
      </c>
      <c r="F41" s="82">
        <v>22209.3</v>
      </c>
      <c r="G41" s="82">
        <v>34192.199000000001</v>
      </c>
      <c r="H41" s="82">
        <v>18678.310541999999</v>
      </c>
      <c r="I41" s="81">
        <v>30938.184000000001</v>
      </c>
      <c r="J41" s="82">
        <v>17.609934000000003</v>
      </c>
      <c r="K41" s="81">
        <v>991.69</v>
      </c>
      <c r="L41" s="81">
        <v>21736.754000000001</v>
      </c>
      <c r="M41" s="82">
        <v>2526.1025</v>
      </c>
      <c r="N41" s="81">
        <v>33298.32</v>
      </c>
      <c r="O41" s="81">
        <v>47216.24</v>
      </c>
    </row>
    <row r="42" spans="1:15" ht="12" customHeight="1">
      <c r="A42" s="745"/>
      <c r="B42" s="80">
        <v>2020</v>
      </c>
      <c r="C42" s="209">
        <f t="shared" si="12"/>
        <v>210533.15225599997</v>
      </c>
      <c r="D42" s="81">
        <v>22481.86</v>
      </c>
      <c r="E42" s="3">
        <v>3253.92</v>
      </c>
      <c r="F42" s="82">
        <v>31845.703000000001</v>
      </c>
      <c r="G42" s="82">
        <v>16711.072255999999</v>
      </c>
      <c r="H42" s="82">
        <v>20547.150000000001</v>
      </c>
      <c r="I42" s="81">
        <v>33323.247000000003</v>
      </c>
      <c r="J42" s="82">
        <v>14353.795999999998</v>
      </c>
      <c r="K42" s="81">
        <v>5392.15</v>
      </c>
      <c r="L42" s="81">
        <v>1381.88</v>
      </c>
      <c r="M42" s="82">
        <v>30170.75</v>
      </c>
      <c r="N42" s="81">
        <v>31071.623999999996</v>
      </c>
      <c r="O42" s="81">
        <v>40278.552999999993</v>
      </c>
    </row>
    <row r="43" spans="1:15" ht="12" customHeight="1">
      <c r="A43" s="745"/>
      <c r="B43" s="80">
        <v>2021</v>
      </c>
      <c r="C43" s="209">
        <f t="shared" si="12"/>
        <v>230548.12779000003</v>
      </c>
      <c r="D43" s="3">
        <v>312</v>
      </c>
      <c r="E43" s="3">
        <v>231.91499999999999</v>
      </c>
      <c r="F43" s="82">
        <v>51278.99</v>
      </c>
      <c r="G43" s="82">
        <v>37105.481</v>
      </c>
      <c r="H43" s="82">
        <v>23530.035</v>
      </c>
      <c r="I43" s="81">
        <v>1430</v>
      </c>
      <c r="J43" s="82">
        <v>47655.131999999998</v>
      </c>
      <c r="K43" s="81">
        <v>60.175550000000001</v>
      </c>
      <c r="L43" s="81">
        <v>20668.918239999995</v>
      </c>
      <c r="M43" s="82">
        <v>31906.489999999998</v>
      </c>
      <c r="N43" s="81">
        <v>16368.991</v>
      </c>
      <c r="O43" s="81">
        <v>25993.802</v>
      </c>
    </row>
    <row r="44" spans="1:15" ht="12" customHeight="1">
      <c r="A44" s="745"/>
      <c r="B44" s="80">
        <v>2022</v>
      </c>
      <c r="C44" s="209">
        <f t="shared" si="12"/>
        <v>285046.21001999994</v>
      </c>
      <c r="D44" s="81">
        <v>31217.99</v>
      </c>
      <c r="E44" s="3">
        <v>46381.099999999991</v>
      </c>
      <c r="F44" s="82">
        <v>65133.850000000006</v>
      </c>
      <c r="G44" s="82">
        <v>336.97218999999996</v>
      </c>
      <c r="H44" s="82">
        <v>31559.257999999998</v>
      </c>
      <c r="I44" s="81">
        <v>1348.732</v>
      </c>
      <c r="J44" s="82">
        <v>39149.36961999999</v>
      </c>
      <c r="K44" s="81">
        <v>23208.720000000001</v>
      </c>
      <c r="L44" s="81">
        <v>31454.190000000002</v>
      </c>
      <c r="M44" s="82">
        <v>15256.006090000001</v>
      </c>
      <c r="N44" s="81">
        <v>2.2120000000000001E-2</v>
      </c>
      <c r="O44" s="81">
        <v>30459.893039999999</v>
      </c>
    </row>
    <row r="45" spans="1:15" ht="12" customHeight="1">
      <c r="A45" s="745"/>
      <c r="B45" s="80">
        <v>2023</v>
      </c>
      <c r="C45" s="209">
        <f t="shared" si="12"/>
        <v>256448.81984000001</v>
      </c>
      <c r="D45" s="81">
        <v>44357.65</v>
      </c>
      <c r="E45" s="3">
        <v>41562.362000000001</v>
      </c>
      <c r="F45" s="82">
        <v>30988.637050000001</v>
      </c>
      <c r="G45" s="82">
        <v>27</v>
      </c>
      <c r="H45" s="82">
        <v>260.95999999999998</v>
      </c>
      <c r="I45" s="81">
        <v>37847.442940000001</v>
      </c>
      <c r="J45" s="82">
        <v>10601.649999999998</v>
      </c>
      <c r="K45" s="81">
        <v>15007.300000000001</v>
      </c>
      <c r="L45" s="81">
        <v>26740.232580000004</v>
      </c>
      <c r="M45" s="82">
        <v>148.02726999999999</v>
      </c>
      <c r="N45" s="81">
        <v>48907.558000000012</v>
      </c>
      <c r="O45" s="81">
        <v>37183.449999999997</v>
      </c>
    </row>
    <row r="46" spans="1:15" ht="12" customHeight="1">
      <c r="A46" s="745"/>
      <c r="B46" s="80">
        <v>2024</v>
      </c>
      <c r="C46" s="209">
        <f t="shared" si="12"/>
        <v>325917.81741000002</v>
      </c>
      <c r="D46" s="81">
        <v>30866.730000000003</v>
      </c>
      <c r="E46" s="81">
        <v>64936.147260000005</v>
      </c>
      <c r="F46" s="82">
        <v>30612.11</v>
      </c>
      <c r="G46" s="82">
        <v>4635.9799999999996</v>
      </c>
      <c r="H46" s="82">
        <v>20665.714499999998</v>
      </c>
      <c r="I46" s="81">
        <v>49376.35</v>
      </c>
      <c r="J46" s="82">
        <v>28632.515649999998</v>
      </c>
      <c r="K46" s="81">
        <v>295.60000000000002</v>
      </c>
      <c r="L46" s="81">
        <v>30928.04</v>
      </c>
      <c r="M46" s="82">
        <v>37542.630000000005</v>
      </c>
      <c r="N46" s="81">
        <v>27426</v>
      </c>
      <c r="O46" s="81">
        <v>28537</v>
      </c>
    </row>
    <row r="47" spans="1:15" ht="12" customHeight="1">
      <c r="A47" s="746"/>
      <c r="B47" s="80">
        <v>2025</v>
      </c>
      <c r="C47" s="212">
        <f t="shared" si="12"/>
        <v>296520.50614000001</v>
      </c>
      <c r="D47" s="81">
        <v>65301.180000000008</v>
      </c>
      <c r="E47" s="81">
        <v>48</v>
      </c>
      <c r="F47" s="82">
        <v>30439.216919999999</v>
      </c>
      <c r="G47" s="82">
        <v>1600</v>
      </c>
      <c r="H47" s="82">
        <v>45018.510000000017</v>
      </c>
      <c r="I47" s="81">
        <v>52355.360000000001</v>
      </c>
      <c r="J47" s="82">
        <v>1182.2792199999999</v>
      </c>
      <c r="K47" s="82">
        <v>6622.5999999999995</v>
      </c>
      <c r="L47" s="82">
        <v>63140.479999999996</v>
      </c>
      <c r="M47" s="82">
        <v>29046.379999999997</v>
      </c>
      <c r="N47" s="82">
        <v>1766.5</v>
      </c>
      <c r="O47" s="81"/>
    </row>
    <row r="48" spans="1:15" ht="12" customHeight="1">
      <c r="A48" s="744" t="s">
        <v>39</v>
      </c>
      <c r="B48" s="77">
        <v>2015</v>
      </c>
      <c r="C48" s="209">
        <f t="shared" si="12"/>
        <v>139101.2175</v>
      </c>
      <c r="D48" s="78">
        <v>29358.352999999999</v>
      </c>
      <c r="E48" s="79">
        <v>429.04</v>
      </c>
      <c r="F48" s="79">
        <v>10337.530000000001</v>
      </c>
      <c r="G48" s="79">
        <v>0</v>
      </c>
      <c r="H48" s="79">
        <v>15253.703</v>
      </c>
      <c r="I48" s="79">
        <v>23797.249500000002</v>
      </c>
      <c r="J48" s="79">
        <v>8428.5820000000003</v>
      </c>
      <c r="K48" s="78">
        <v>11102.568499999999</v>
      </c>
      <c r="L48" s="79">
        <v>26141.469000000001</v>
      </c>
      <c r="M48" s="79">
        <v>0</v>
      </c>
      <c r="N48" s="78">
        <v>14252.7225</v>
      </c>
      <c r="O48" s="78">
        <v>30797.675999999999</v>
      </c>
    </row>
    <row r="49" spans="1:15" ht="12" customHeight="1">
      <c r="A49" s="745"/>
      <c r="B49" s="80">
        <v>2016</v>
      </c>
      <c r="C49" s="209">
        <f t="shared" si="12"/>
        <v>180982.99249999999</v>
      </c>
      <c r="D49" s="81">
        <v>1982.723</v>
      </c>
      <c r="E49" s="82">
        <v>16567.873</v>
      </c>
      <c r="F49" s="82">
        <v>1985.9860000000001</v>
      </c>
      <c r="G49" s="82">
        <v>7860.11</v>
      </c>
      <c r="H49" s="82">
        <v>16685.990000000002</v>
      </c>
      <c r="I49" s="82">
        <v>18429.669999999998</v>
      </c>
      <c r="J49" s="82">
        <v>16093.307500000001</v>
      </c>
      <c r="K49" s="81">
        <v>12273.24</v>
      </c>
      <c r="L49" s="82">
        <v>16111.181</v>
      </c>
      <c r="M49" s="82">
        <v>32953.256000000001</v>
      </c>
      <c r="N49" s="81">
        <v>40039.656000000003</v>
      </c>
      <c r="O49" s="81">
        <v>8021.2950000000001</v>
      </c>
    </row>
    <row r="50" spans="1:15" ht="12" customHeight="1">
      <c r="A50" s="745"/>
      <c r="B50" s="80">
        <v>2017</v>
      </c>
      <c r="C50" s="209">
        <f t="shared" si="12"/>
        <v>169607.84565200002</v>
      </c>
      <c r="D50" s="81">
        <v>17523.392183</v>
      </c>
      <c r="E50" s="82">
        <v>0</v>
      </c>
      <c r="F50" s="82">
        <v>34518.31</v>
      </c>
      <c r="G50" s="82">
        <v>16275.191999999999</v>
      </c>
      <c r="H50" s="82">
        <v>5507.3760000000002</v>
      </c>
      <c r="I50" s="82">
        <v>10922.05</v>
      </c>
      <c r="J50" s="82">
        <v>529.53</v>
      </c>
      <c r="K50" s="81">
        <v>37297.571468999995</v>
      </c>
      <c r="L50" s="82">
        <v>6675.4930000000004</v>
      </c>
      <c r="M50" s="82">
        <v>33016.31</v>
      </c>
      <c r="N50" s="81">
        <v>7342.6210000000001</v>
      </c>
      <c r="O50" s="81">
        <v>47840.451999999997</v>
      </c>
    </row>
    <row r="51" spans="1:15" ht="12" customHeight="1">
      <c r="A51" s="745"/>
      <c r="B51" s="80">
        <v>2018</v>
      </c>
      <c r="C51" s="209">
        <f t="shared" si="12"/>
        <v>132171.05127999999</v>
      </c>
      <c r="D51" s="81">
        <v>19.399999999999999</v>
      </c>
      <c r="E51" s="82">
        <v>0</v>
      </c>
      <c r="F51" s="81">
        <v>32964.381999999998</v>
      </c>
      <c r="G51" s="81">
        <v>2584.886</v>
      </c>
      <c r="H51" s="82">
        <v>0</v>
      </c>
      <c r="I51" s="81">
        <v>49.712000000000003</v>
      </c>
      <c r="J51" s="81">
        <v>47347.360999999997</v>
      </c>
      <c r="K51" s="81">
        <v>23818.550999999999</v>
      </c>
      <c r="L51" s="82">
        <v>4603.3890000000001</v>
      </c>
      <c r="M51" s="82">
        <v>16292.180279999999</v>
      </c>
      <c r="N51" s="81">
        <v>4491.1899999999996</v>
      </c>
      <c r="O51" s="81">
        <v>30449.463</v>
      </c>
    </row>
    <row r="52" spans="1:15" ht="12" customHeight="1">
      <c r="A52" s="745"/>
      <c r="B52" s="80">
        <v>2019</v>
      </c>
      <c r="C52" s="209">
        <f t="shared" si="12"/>
        <v>180475.92505000002</v>
      </c>
      <c r="D52" s="81">
        <v>1403.8215</v>
      </c>
      <c r="E52" s="82">
        <v>10498.653</v>
      </c>
      <c r="F52" s="81">
        <v>16493.317500000001</v>
      </c>
      <c r="G52" s="82">
        <v>36559.428999999996</v>
      </c>
      <c r="H52" s="82">
        <v>28747.01</v>
      </c>
      <c r="I52" s="81">
        <v>2679.0320000000002</v>
      </c>
      <c r="J52" s="82">
        <v>25</v>
      </c>
      <c r="K52" s="81">
        <v>28263.912</v>
      </c>
      <c r="L52" s="82">
        <v>13236.504000000001</v>
      </c>
      <c r="M52" s="82">
        <v>6058.8360499999999</v>
      </c>
      <c r="N52" s="81">
        <v>36510.410000000003</v>
      </c>
      <c r="O52" s="81">
        <v>9252.7984290000004</v>
      </c>
    </row>
    <row r="53" spans="1:15" ht="12" customHeight="1">
      <c r="A53" s="745"/>
      <c r="B53" s="80">
        <v>2020</v>
      </c>
      <c r="C53" s="209">
        <f t="shared" si="12"/>
        <v>225895.66800000001</v>
      </c>
      <c r="D53" s="81">
        <v>2901.91</v>
      </c>
      <c r="E53" s="81">
        <v>19022.465</v>
      </c>
      <c r="F53" s="81">
        <v>1E-3</v>
      </c>
      <c r="G53" s="82">
        <v>14047.47</v>
      </c>
      <c r="H53" s="82">
        <v>43832.156000000003</v>
      </c>
      <c r="I53" s="81">
        <v>2205.77</v>
      </c>
      <c r="J53" s="82">
        <v>17609.760000000002</v>
      </c>
      <c r="K53" s="81">
        <v>30583.25</v>
      </c>
      <c r="L53" s="82">
        <v>15579.98</v>
      </c>
      <c r="M53" s="82">
        <v>55212.966</v>
      </c>
      <c r="N53" s="81">
        <v>24899.940000000002</v>
      </c>
      <c r="O53" s="81">
        <v>22422.070000000003</v>
      </c>
    </row>
    <row r="54" spans="1:15" ht="12" customHeight="1">
      <c r="A54" s="745"/>
      <c r="B54" s="80">
        <v>2021</v>
      </c>
      <c r="C54" s="209">
        <f t="shared" si="12"/>
        <v>107127.849</v>
      </c>
      <c r="D54" s="81">
        <v>3.0000000000000001E-3</v>
      </c>
      <c r="E54" s="81">
        <v>3.0000000000000001E-3</v>
      </c>
      <c r="F54" s="81">
        <v>3.0000000000000001E-3</v>
      </c>
      <c r="G54" s="81">
        <v>3073</v>
      </c>
      <c r="H54" s="82">
        <v>16332.480000000001</v>
      </c>
      <c r="I54" s="81">
        <v>14501</v>
      </c>
      <c r="J54" s="3">
        <v>8468.0300000000007</v>
      </c>
      <c r="K54" s="3">
        <v>69</v>
      </c>
      <c r="L54" s="82">
        <v>42479.409999999996</v>
      </c>
      <c r="M54" s="82">
        <v>2233.6</v>
      </c>
      <c r="N54" s="81">
        <v>19971.319999999992</v>
      </c>
      <c r="O54" s="81">
        <v>20253.820000000003</v>
      </c>
    </row>
    <row r="55" spans="1:15" ht="12" customHeight="1">
      <c r="A55" s="745"/>
      <c r="B55" s="80">
        <v>2022</v>
      </c>
      <c r="C55" s="209">
        <f t="shared" si="12"/>
        <v>69773.766499999998</v>
      </c>
      <c r="D55" s="81">
        <v>3.0000000000000001E-3</v>
      </c>
      <c r="E55" s="84">
        <v>800</v>
      </c>
      <c r="F55" s="84">
        <v>500.03849999999983</v>
      </c>
      <c r="G55" s="84">
        <v>73.08</v>
      </c>
      <c r="H55" s="84">
        <v>29.37</v>
      </c>
      <c r="I55" s="84">
        <v>4145.9360000000006</v>
      </c>
      <c r="J55" s="85">
        <v>26332.262000000002</v>
      </c>
      <c r="K55" s="84">
        <v>16756.490000000002</v>
      </c>
      <c r="L55" s="84">
        <v>6339.692</v>
      </c>
      <c r="M55" s="84">
        <v>10843.004999999999</v>
      </c>
      <c r="N55" s="85">
        <v>3953.89</v>
      </c>
      <c r="O55" s="84">
        <v>25320.909769999998</v>
      </c>
    </row>
    <row r="56" spans="1:15" ht="12" customHeight="1">
      <c r="A56" s="745"/>
      <c r="B56" s="80">
        <v>2023</v>
      </c>
      <c r="C56" s="209">
        <f t="shared" si="12"/>
        <v>131475.96819999997</v>
      </c>
      <c r="D56" s="81">
        <v>1038.8860000000002</v>
      </c>
      <c r="E56" s="84">
        <v>12681</v>
      </c>
      <c r="F56" s="84">
        <v>3431.1800000000003</v>
      </c>
      <c r="G56" s="84">
        <v>6669.9199999999992</v>
      </c>
      <c r="H56" s="84">
        <v>6699.8600000000006</v>
      </c>
      <c r="I56" s="84">
        <v>17847.251</v>
      </c>
      <c r="J56" s="85">
        <v>13494.51</v>
      </c>
      <c r="K56" s="84">
        <v>25103.49</v>
      </c>
      <c r="L56" s="84">
        <v>28137.472000000002</v>
      </c>
      <c r="M56" s="84">
        <v>947.77320000000009</v>
      </c>
      <c r="N56" s="85">
        <v>15424.625999999998</v>
      </c>
      <c r="O56" s="84">
        <v>2.12262</v>
      </c>
    </row>
    <row r="57" spans="1:15" ht="12" customHeight="1">
      <c r="A57" s="745"/>
      <c r="B57" s="80">
        <v>2024</v>
      </c>
      <c r="C57" s="209">
        <f t="shared" si="12"/>
        <v>177991.34927999999</v>
      </c>
      <c r="D57" s="81">
        <v>25022.5</v>
      </c>
      <c r="E57" s="81">
        <v>22202.2935</v>
      </c>
      <c r="F57" s="84">
        <v>11124.428779999998</v>
      </c>
      <c r="G57" s="84">
        <v>24457.689999999995</v>
      </c>
      <c r="H57" s="84">
        <v>1</v>
      </c>
      <c r="I57" s="84">
        <v>17863.586999999996</v>
      </c>
      <c r="J57" s="85">
        <v>31491.600000000006</v>
      </c>
      <c r="K57" s="84">
        <v>5891.08</v>
      </c>
      <c r="L57" s="84">
        <v>6920.42</v>
      </c>
      <c r="M57" s="84">
        <v>24459.75</v>
      </c>
      <c r="N57" s="85">
        <v>8557</v>
      </c>
      <c r="O57" s="84">
        <v>7397</v>
      </c>
    </row>
    <row r="58" spans="1:15" ht="12" customHeight="1">
      <c r="A58" s="746"/>
      <c r="B58" s="86">
        <v>2025</v>
      </c>
      <c r="C58" s="212">
        <f t="shared" si="12"/>
        <v>176141.32892000003</v>
      </c>
      <c r="D58" s="83">
        <v>56308.89</v>
      </c>
      <c r="E58" s="83">
        <v>25</v>
      </c>
      <c r="F58" s="87">
        <v>6069.3850000000002</v>
      </c>
      <c r="G58" s="87">
        <v>26013.030000000002</v>
      </c>
      <c r="H58" s="87">
        <v>1879.16</v>
      </c>
      <c r="I58" s="87">
        <v>500</v>
      </c>
      <c r="J58" s="87">
        <v>29970.7631</v>
      </c>
      <c r="K58" s="87">
        <v>2694.1056199999998</v>
      </c>
      <c r="L58" s="87">
        <v>10228.258620000001</v>
      </c>
      <c r="M58" s="87">
        <v>34537.256580000001</v>
      </c>
      <c r="N58" s="87">
        <v>7915.48</v>
      </c>
      <c r="O58" s="87"/>
    </row>
    <row r="59" spans="1:15">
      <c r="A59" s="467"/>
      <c r="B59" s="468"/>
      <c r="C59" s="469"/>
      <c r="D59" s="470"/>
      <c r="E59" s="470"/>
      <c r="F59" s="471"/>
      <c r="G59" s="471"/>
      <c r="H59" s="471"/>
      <c r="I59" s="471"/>
      <c r="J59" s="471"/>
      <c r="K59" s="471"/>
      <c r="L59" s="471"/>
      <c r="M59" s="471"/>
      <c r="N59" s="472"/>
      <c r="O59" s="591" t="s">
        <v>484</v>
      </c>
    </row>
    <row r="60" spans="1:15">
      <c r="A60" s="88" t="s">
        <v>115</v>
      </c>
      <c r="B60" s="468"/>
      <c r="C60" s="469"/>
      <c r="D60" s="470"/>
      <c r="E60" s="470"/>
      <c r="F60" s="471"/>
      <c r="G60" s="471"/>
      <c r="H60" s="471"/>
      <c r="I60" s="471"/>
      <c r="J60" s="471"/>
      <c r="K60" s="471"/>
      <c r="L60" s="471"/>
      <c r="M60" s="471"/>
      <c r="N60" s="472"/>
      <c r="O60" s="471"/>
    </row>
    <row r="61" spans="1:15" ht="16" customHeight="1">
      <c r="A61" s="206" t="s">
        <v>46</v>
      </c>
      <c r="B61" s="476" t="s">
        <v>80</v>
      </c>
      <c r="C61" s="206" t="s">
        <v>510</v>
      </c>
      <c r="D61" s="477" t="s">
        <v>81</v>
      </c>
      <c r="E61" s="206" t="s">
        <v>82</v>
      </c>
      <c r="F61" s="206" t="s">
        <v>83</v>
      </c>
      <c r="G61" s="206" t="s">
        <v>84</v>
      </c>
      <c r="H61" s="206" t="s">
        <v>85</v>
      </c>
      <c r="I61" s="206" t="s">
        <v>86</v>
      </c>
      <c r="J61" s="206" t="s">
        <v>87</v>
      </c>
      <c r="K61" s="206" t="s">
        <v>88</v>
      </c>
      <c r="L61" s="206" t="s">
        <v>89</v>
      </c>
      <c r="M61" s="206" t="s">
        <v>90</v>
      </c>
      <c r="N61" s="206" t="s">
        <v>91</v>
      </c>
      <c r="O61" s="206" t="s">
        <v>92</v>
      </c>
    </row>
    <row r="62" spans="1:15" ht="12" customHeight="1">
      <c r="A62" s="744" t="s">
        <v>116</v>
      </c>
      <c r="B62" s="77">
        <v>2015</v>
      </c>
      <c r="C62" s="209">
        <f>SUM(D62:N62)</f>
        <v>2171.0039999999999</v>
      </c>
      <c r="D62" s="78">
        <v>0</v>
      </c>
      <c r="E62" s="79">
        <v>407.005</v>
      </c>
      <c r="F62" s="79">
        <v>121.51</v>
      </c>
      <c r="G62" s="79">
        <v>236.79</v>
      </c>
      <c r="H62" s="79">
        <v>419.66300000000001</v>
      </c>
      <c r="I62" s="79">
        <v>4.0640000000000001</v>
      </c>
      <c r="J62" s="79">
        <v>547.11199999999997</v>
      </c>
      <c r="K62" s="79">
        <v>270</v>
      </c>
      <c r="L62" s="79">
        <v>0</v>
      </c>
      <c r="M62" s="79">
        <v>164.86</v>
      </c>
      <c r="N62" s="79">
        <v>0</v>
      </c>
      <c r="O62" s="79">
        <v>0</v>
      </c>
    </row>
    <row r="63" spans="1:15" ht="12" customHeight="1">
      <c r="A63" s="745"/>
      <c r="B63" s="80">
        <v>2016</v>
      </c>
      <c r="C63" s="209">
        <f>SUM(D63:N63)</f>
        <v>3738.7307660000006</v>
      </c>
      <c r="D63" s="81">
        <v>215.60499999999999</v>
      </c>
      <c r="E63" s="473">
        <v>0</v>
      </c>
      <c r="F63" s="82">
        <v>24.869147000000002</v>
      </c>
      <c r="G63" s="82">
        <v>100</v>
      </c>
      <c r="H63" s="82">
        <v>804.76499999999999</v>
      </c>
      <c r="I63" s="82">
        <v>714.08500000000004</v>
      </c>
      <c r="J63" s="82">
        <v>531.64</v>
      </c>
      <c r="K63" s="473">
        <v>0</v>
      </c>
      <c r="L63" s="82">
        <v>471.74</v>
      </c>
      <c r="M63" s="82">
        <v>750.84500000000003</v>
      </c>
      <c r="N63" s="82">
        <v>125.18161900000001</v>
      </c>
      <c r="O63" s="473">
        <v>0</v>
      </c>
    </row>
    <row r="64" spans="1:15" ht="12" customHeight="1">
      <c r="A64" s="745"/>
      <c r="B64" s="80">
        <v>2017</v>
      </c>
      <c r="C64" s="209">
        <f t="shared" ref="C64:C103" si="13">SUM(D64:N64)</f>
        <v>4682.9107439999998</v>
      </c>
      <c r="D64" s="81">
        <v>1157.0700000000002</v>
      </c>
      <c r="E64" s="82">
        <v>1077.27</v>
      </c>
      <c r="F64" s="82">
        <v>673.06600000000003</v>
      </c>
      <c r="G64" s="82">
        <v>314.65705200000002</v>
      </c>
      <c r="H64" s="82">
        <v>504.34</v>
      </c>
      <c r="I64" s="82">
        <v>360</v>
      </c>
      <c r="J64" s="82">
        <v>149.63</v>
      </c>
      <c r="K64" s="473">
        <v>0</v>
      </c>
      <c r="L64" s="82">
        <v>168</v>
      </c>
      <c r="M64" s="81">
        <v>25.21</v>
      </c>
      <c r="N64" s="82">
        <v>253.66769199999999</v>
      </c>
      <c r="O64" s="82">
        <v>624.16999999999996</v>
      </c>
    </row>
    <row r="65" spans="1:15" ht="12" customHeight="1">
      <c r="A65" s="745"/>
      <c r="B65" s="80">
        <v>2018</v>
      </c>
      <c r="C65" s="209">
        <f t="shared" si="13"/>
        <v>2553.6410000000005</v>
      </c>
      <c r="D65" s="81">
        <v>191.76499999999999</v>
      </c>
      <c r="E65" s="82">
        <v>0</v>
      </c>
      <c r="F65" s="82">
        <v>0</v>
      </c>
      <c r="G65" s="82">
        <v>0</v>
      </c>
      <c r="H65" s="82">
        <v>0</v>
      </c>
      <c r="I65" s="81">
        <v>309</v>
      </c>
      <c r="J65" s="82">
        <v>604.60599999999999</v>
      </c>
      <c r="K65" s="81">
        <v>380.58000000000004</v>
      </c>
      <c r="L65" s="82">
        <v>71.650000000000006</v>
      </c>
      <c r="M65" s="81">
        <v>995.03</v>
      </c>
      <c r="N65" s="81">
        <v>1.01</v>
      </c>
      <c r="O65" s="82">
        <v>349.61</v>
      </c>
    </row>
    <row r="66" spans="1:15" ht="12" customHeight="1">
      <c r="A66" s="745"/>
      <c r="B66" s="80">
        <v>2019</v>
      </c>
      <c r="C66" s="209">
        <f t="shared" si="13"/>
        <v>3498.0427800000002</v>
      </c>
      <c r="D66" s="474">
        <v>365.52</v>
      </c>
      <c r="E66" s="473">
        <v>24</v>
      </c>
      <c r="F66" s="474">
        <v>373.97</v>
      </c>
      <c r="G66" s="474">
        <v>226.595</v>
      </c>
      <c r="H66" s="474">
        <v>103.96</v>
      </c>
      <c r="I66" s="474">
        <v>250.52</v>
      </c>
      <c r="J66" s="474">
        <v>3.3317800000000002</v>
      </c>
      <c r="K66" s="473">
        <v>0</v>
      </c>
      <c r="L66" s="474">
        <v>1953.31</v>
      </c>
      <c r="M66" s="474">
        <v>148.80000000000001</v>
      </c>
      <c r="N66" s="474">
        <v>48.036000000000001</v>
      </c>
      <c r="O66" s="473">
        <v>0</v>
      </c>
    </row>
    <row r="67" spans="1:15" ht="12" customHeight="1">
      <c r="A67" s="745"/>
      <c r="B67" s="80">
        <v>2020</v>
      </c>
      <c r="C67" s="209">
        <f t="shared" si="13"/>
        <v>8920.33</v>
      </c>
      <c r="D67" s="473">
        <v>104</v>
      </c>
      <c r="E67" s="82">
        <v>0</v>
      </c>
      <c r="F67" s="82">
        <v>0</v>
      </c>
      <c r="G67" s="474">
        <v>199.4</v>
      </c>
      <c r="H67" s="473">
        <v>24</v>
      </c>
      <c r="I67" s="475">
        <v>470.53999999999996</v>
      </c>
      <c r="J67" s="474">
        <v>700.7</v>
      </c>
      <c r="K67" s="82">
        <v>0</v>
      </c>
      <c r="L67" s="474">
        <v>5072.37</v>
      </c>
      <c r="M67" s="474">
        <v>2324.92</v>
      </c>
      <c r="N67" s="474">
        <v>24.4</v>
      </c>
      <c r="O67" s="473">
        <v>250</v>
      </c>
    </row>
    <row r="68" spans="1:15" ht="12" customHeight="1">
      <c r="A68" s="745"/>
      <c r="B68" s="80">
        <v>2021</v>
      </c>
      <c r="C68" s="209">
        <f t="shared" si="13"/>
        <v>0</v>
      </c>
      <c r="D68" s="82"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474">
        <v>0</v>
      </c>
      <c r="M68" s="474">
        <v>0</v>
      </c>
      <c r="N68" s="474">
        <v>0</v>
      </c>
      <c r="O68" s="474">
        <v>0</v>
      </c>
    </row>
    <row r="69" spans="1:15" ht="12" customHeight="1">
      <c r="A69" s="745"/>
      <c r="B69" s="80">
        <v>2022</v>
      </c>
      <c r="C69" s="209">
        <f t="shared" si="13"/>
        <v>0</v>
      </c>
      <c r="D69" s="82">
        <v>0</v>
      </c>
      <c r="E69" s="82">
        <v>0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0</v>
      </c>
    </row>
    <row r="70" spans="1:15" ht="12" customHeight="1">
      <c r="A70" s="745"/>
      <c r="B70" s="80">
        <v>2023</v>
      </c>
      <c r="C70" s="209">
        <f>SUM(D70:N70)</f>
        <v>0</v>
      </c>
      <c r="D70" s="82">
        <v>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</row>
    <row r="71" spans="1:15" ht="12" customHeight="1">
      <c r="A71" s="745"/>
      <c r="B71" s="80">
        <v>2024</v>
      </c>
      <c r="C71" s="209">
        <f t="shared" si="13"/>
        <v>0</v>
      </c>
      <c r="D71" s="82">
        <v>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0</v>
      </c>
      <c r="O71" s="82">
        <v>0</v>
      </c>
    </row>
    <row r="72" spans="1:15" ht="12" customHeight="1">
      <c r="A72" s="746"/>
      <c r="B72" s="86">
        <v>2025</v>
      </c>
      <c r="C72" s="212">
        <f>SUM(D72:N72)</f>
        <v>9457.4449999999997</v>
      </c>
      <c r="D72" s="90">
        <v>249.58499999999998</v>
      </c>
      <c r="E72" s="90">
        <v>0</v>
      </c>
      <c r="F72" s="90">
        <v>0</v>
      </c>
      <c r="G72" s="90">
        <v>7890.11</v>
      </c>
      <c r="H72" s="90">
        <v>994.73</v>
      </c>
      <c r="I72" s="90">
        <v>0</v>
      </c>
      <c r="J72" s="90">
        <v>0</v>
      </c>
      <c r="K72" s="90">
        <v>0</v>
      </c>
      <c r="L72" s="90">
        <v>0</v>
      </c>
      <c r="M72" s="90">
        <v>323.02</v>
      </c>
      <c r="N72" s="90">
        <v>0</v>
      </c>
      <c r="O72" s="90"/>
    </row>
    <row r="73" spans="1:15" ht="12" customHeight="1">
      <c r="A73" s="744" t="s">
        <v>41</v>
      </c>
      <c r="B73" s="77">
        <v>2015</v>
      </c>
      <c r="C73" s="209">
        <f t="shared" si="13"/>
        <v>107664.00762099998</v>
      </c>
      <c r="D73" s="78">
        <v>19613.815999999999</v>
      </c>
      <c r="E73" s="78">
        <v>8985.3649999999998</v>
      </c>
      <c r="F73" s="78">
        <v>8710.0400000000009</v>
      </c>
      <c r="G73" s="78">
        <v>11939.27</v>
      </c>
      <c r="H73" s="78">
        <v>1108.3399999999999</v>
      </c>
      <c r="I73" s="78">
        <v>13300.304</v>
      </c>
      <c r="J73" s="78">
        <v>0</v>
      </c>
      <c r="K73" s="78">
        <v>13031.252</v>
      </c>
      <c r="L73" s="78">
        <v>26926.34</v>
      </c>
      <c r="M73" s="79">
        <v>0</v>
      </c>
      <c r="N73" s="78">
        <v>4049.2806209999999</v>
      </c>
      <c r="O73" s="79">
        <v>0</v>
      </c>
    </row>
    <row r="74" spans="1:15" ht="12" customHeight="1">
      <c r="A74" s="745"/>
      <c r="B74" s="80">
        <v>2016</v>
      </c>
      <c r="C74" s="209">
        <f t="shared" si="13"/>
        <v>76540.688752000002</v>
      </c>
      <c r="D74" s="81">
        <v>0</v>
      </c>
      <c r="E74" s="82">
        <v>16112.46</v>
      </c>
      <c r="F74" s="82">
        <v>8914.6027520000007</v>
      </c>
      <c r="G74" s="82">
        <v>7424.8019999999997</v>
      </c>
      <c r="H74" s="82">
        <v>2474.1799999999998</v>
      </c>
      <c r="I74" s="82">
        <v>3554.42</v>
      </c>
      <c r="J74" s="82">
        <v>2859.38</v>
      </c>
      <c r="K74" s="82">
        <v>25205.43</v>
      </c>
      <c r="L74" s="82">
        <v>9995.4140000000007</v>
      </c>
      <c r="M74" s="82">
        <v>0</v>
      </c>
      <c r="N74" s="82">
        <v>0</v>
      </c>
      <c r="O74" s="82">
        <v>3231.21</v>
      </c>
    </row>
    <row r="75" spans="1:15" ht="12" customHeight="1">
      <c r="A75" s="745"/>
      <c r="B75" s="80">
        <v>2017</v>
      </c>
      <c r="C75" s="209">
        <f t="shared" si="13"/>
        <v>116299.892569</v>
      </c>
      <c r="D75" s="81">
        <v>33344.730000000003</v>
      </c>
      <c r="E75" s="82">
        <v>9573.6119999999992</v>
      </c>
      <c r="F75" s="82">
        <v>0</v>
      </c>
      <c r="G75" s="82">
        <v>15881.07</v>
      </c>
      <c r="H75" s="82">
        <v>4229.83</v>
      </c>
      <c r="I75" s="82">
        <v>23269.144</v>
      </c>
      <c r="J75" s="82">
        <v>0</v>
      </c>
      <c r="K75" s="82">
        <v>19468.470589</v>
      </c>
      <c r="L75" s="82">
        <v>1112.3339799999999</v>
      </c>
      <c r="M75" s="82">
        <v>0</v>
      </c>
      <c r="N75" s="82">
        <v>9420.7019999999993</v>
      </c>
      <c r="O75" s="82">
        <v>13954.87</v>
      </c>
    </row>
    <row r="76" spans="1:15" ht="12" customHeight="1">
      <c r="A76" s="745"/>
      <c r="B76" s="80">
        <v>2018</v>
      </c>
      <c r="C76" s="209">
        <f t="shared" si="13"/>
        <v>111355.199219</v>
      </c>
      <c r="D76" s="81">
        <v>13129.72</v>
      </c>
      <c r="E76" s="82">
        <v>11800.787059</v>
      </c>
      <c r="F76" s="82">
        <v>22933.363499999999</v>
      </c>
      <c r="G76" s="82">
        <v>80.005499999999998</v>
      </c>
      <c r="H76" s="82">
        <v>14494.45</v>
      </c>
      <c r="I76" s="82">
        <v>1632.1189999999999</v>
      </c>
      <c r="J76" s="82">
        <v>1775.9680000000001</v>
      </c>
      <c r="K76" s="82">
        <v>4224.6580000000004</v>
      </c>
      <c r="L76" s="82">
        <v>16176.498</v>
      </c>
      <c r="M76" s="82">
        <v>18606.939200000001</v>
      </c>
      <c r="N76" s="82">
        <v>6500.6909599999999</v>
      </c>
      <c r="O76" s="82">
        <v>16800.101999999999</v>
      </c>
    </row>
    <row r="77" spans="1:15" ht="12" customHeight="1">
      <c r="A77" s="745"/>
      <c r="B77" s="80">
        <v>2019</v>
      </c>
      <c r="C77" s="209">
        <f t="shared" si="13"/>
        <v>75841.581873999996</v>
      </c>
      <c r="D77" s="81">
        <v>310.22699999999998</v>
      </c>
      <c r="E77" s="82">
        <v>4763.5150000000003</v>
      </c>
      <c r="F77" s="82">
        <v>130</v>
      </c>
      <c r="G77" s="82">
        <v>22.472373999999999</v>
      </c>
      <c r="H77" s="82">
        <v>4013.2015000000001</v>
      </c>
      <c r="I77" s="82">
        <v>5.0000000000000001E-4</v>
      </c>
      <c r="J77" s="82">
        <v>14929.884</v>
      </c>
      <c r="K77" s="82">
        <v>7492.78</v>
      </c>
      <c r="L77" s="82">
        <v>19970.751499999998</v>
      </c>
      <c r="M77" s="82">
        <v>24208.75</v>
      </c>
      <c r="N77" s="82">
        <v>0</v>
      </c>
      <c r="O77" s="82">
        <v>9497.9699999999993</v>
      </c>
    </row>
    <row r="78" spans="1:15" ht="12" customHeight="1">
      <c r="A78" s="745"/>
      <c r="B78" s="80">
        <v>2020</v>
      </c>
      <c r="C78" s="209">
        <f>SUM(D78:N78)</f>
        <v>106463.4182</v>
      </c>
      <c r="D78" s="81">
        <v>604.48</v>
      </c>
      <c r="E78" s="82">
        <v>9239.6425899999995</v>
      </c>
      <c r="F78" s="82">
        <v>19151.810000000001</v>
      </c>
      <c r="G78" s="82">
        <v>20908.078000000001</v>
      </c>
      <c r="H78" s="82">
        <v>8714.5969999999998</v>
      </c>
      <c r="I78" s="82">
        <v>4358.0200000000004</v>
      </c>
      <c r="J78" s="82">
        <v>34578.06</v>
      </c>
      <c r="K78" s="82">
        <v>935.17061000000001</v>
      </c>
      <c r="L78" s="82">
        <v>5944.9000000000005</v>
      </c>
      <c r="M78" s="82">
        <v>1888.66</v>
      </c>
      <c r="N78" s="82">
        <v>140</v>
      </c>
      <c r="O78" s="82">
        <v>37275.767999999996</v>
      </c>
    </row>
    <row r="79" spans="1:15" ht="12" customHeight="1">
      <c r="A79" s="745"/>
      <c r="B79" s="80">
        <v>2021</v>
      </c>
      <c r="C79" s="209">
        <f t="shared" si="13"/>
        <v>85213.086190000002</v>
      </c>
      <c r="D79" s="81">
        <v>7692.98</v>
      </c>
      <c r="E79" s="82">
        <v>1490</v>
      </c>
      <c r="F79" s="89">
        <v>504</v>
      </c>
      <c r="G79" s="82">
        <v>20261.723999999998</v>
      </c>
      <c r="H79" s="82">
        <v>8101.5</v>
      </c>
      <c r="I79" s="82">
        <v>30955</v>
      </c>
      <c r="J79" s="82">
        <v>7035.2250000000004</v>
      </c>
      <c r="K79" s="82">
        <v>1727.46</v>
      </c>
      <c r="L79" s="82">
        <v>1.2E-2</v>
      </c>
      <c r="M79" s="82">
        <v>1678.3779999999999</v>
      </c>
      <c r="N79" s="82">
        <v>5766.8071899999995</v>
      </c>
      <c r="O79" s="82">
        <v>1.0000000000000001E-5</v>
      </c>
    </row>
    <row r="80" spans="1:15" ht="12" customHeight="1">
      <c r="A80" s="745"/>
      <c r="B80" s="80">
        <v>2022</v>
      </c>
      <c r="C80" s="209">
        <f t="shared" si="13"/>
        <v>58043.942829999993</v>
      </c>
      <c r="D80" s="82">
        <v>0</v>
      </c>
      <c r="E80" s="82">
        <v>458.8</v>
      </c>
      <c r="F80" s="89">
        <v>168</v>
      </c>
      <c r="G80" s="82">
        <v>11649.472</v>
      </c>
      <c r="H80" s="82">
        <v>611.35</v>
      </c>
      <c r="I80" s="82">
        <v>8363.0319999999992</v>
      </c>
      <c r="J80" s="82">
        <v>508.71299999999997</v>
      </c>
      <c r="K80" s="82">
        <v>10928.742000000002</v>
      </c>
      <c r="L80" s="82">
        <v>16562.835829999996</v>
      </c>
      <c r="M80" s="82">
        <v>881.72700000000009</v>
      </c>
      <c r="N80" s="82">
        <v>7911.2710000000006</v>
      </c>
      <c r="O80" s="82">
        <v>7889.25</v>
      </c>
    </row>
    <row r="81" spans="1:15" ht="12" customHeight="1">
      <c r="A81" s="745"/>
      <c r="B81" s="80">
        <v>2023</v>
      </c>
      <c r="C81" s="209">
        <f t="shared" si="13"/>
        <v>105622.99485999999</v>
      </c>
      <c r="D81" s="82">
        <v>3932.5549999999998</v>
      </c>
      <c r="E81" s="82">
        <v>9016.5</v>
      </c>
      <c r="F81" s="82">
        <v>7917.2800000000007</v>
      </c>
      <c r="G81" s="82">
        <v>20560.34</v>
      </c>
      <c r="H81" s="82">
        <v>432.00188000000003</v>
      </c>
      <c r="I81" s="82">
        <v>2161.2600000000002</v>
      </c>
      <c r="J81" s="82">
        <v>7275.6849999999995</v>
      </c>
      <c r="K81" s="82">
        <v>31579.819999999996</v>
      </c>
      <c r="L81" s="82">
        <v>2401.7600000000002</v>
      </c>
      <c r="M81" s="82">
        <v>5025.7929799999984</v>
      </c>
      <c r="N81" s="82">
        <v>15320</v>
      </c>
      <c r="O81" s="82">
        <v>1.2470000000000001</v>
      </c>
    </row>
    <row r="82" spans="1:15" ht="12" customHeight="1">
      <c r="A82" s="745"/>
      <c r="B82" s="80">
        <v>2024</v>
      </c>
      <c r="C82" s="209">
        <f t="shared" si="13"/>
        <v>125220.87522999999</v>
      </c>
      <c r="D82" s="82">
        <v>10993.810000000001</v>
      </c>
      <c r="E82" s="82">
        <v>4670.523000000001</v>
      </c>
      <c r="F82" s="82">
        <v>8770.81</v>
      </c>
      <c r="G82" s="82">
        <v>5337.2910000000002</v>
      </c>
      <c r="H82" s="82">
        <v>25309.670000000002</v>
      </c>
      <c r="I82" s="82">
        <v>1136.47</v>
      </c>
      <c r="J82" s="82">
        <v>25652.001229999998</v>
      </c>
      <c r="K82" s="82">
        <v>6223.1050000000005</v>
      </c>
      <c r="L82" s="82">
        <v>13126.855000000001</v>
      </c>
      <c r="M82" s="82">
        <v>19032.34</v>
      </c>
      <c r="N82" s="82">
        <v>4968</v>
      </c>
      <c r="O82" s="82">
        <v>6860</v>
      </c>
    </row>
    <row r="83" spans="1:15" ht="12" customHeight="1">
      <c r="A83" s="746"/>
      <c r="B83" s="86">
        <v>2025</v>
      </c>
      <c r="C83" s="212">
        <f>SUM(D83:N83)</f>
        <v>121853.61507000001</v>
      </c>
      <c r="D83" s="90">
        <v>554.96499999999992</v>
      </c>
      <c r="E83" s="90">
        <v>9537.885000000002</v>
      </c>
      <c r="F83" s="90">
        <v>6147.9750000000004</v>
      </c>
      <c r="G83" s="90">
        <v>13587.300000000001</v>
      </c>
      <c r="H83" s="90">
        <v>18211.97</v>
      </c>
      <c r="I83" s="90">
        <v>2574.2599999999998</v>
      </c>
      <c r="J83" s="90">
        <v>25865.791170000004</v>
      </c>
      <c r="K83" s="90">
        <v>308</v>
      </c>
      <c r="L83" s="90">
        <v>19517.075900000003</v>
      </c>
      <c r="M83" s="90">
        <v>8680.6279999999988</v>
      </c>
      <c r="N83" s="90">
        <v>16867.764999999999</v>
      </c>
      <c r="O83" s="90"/>
    </row>
    <row r="84" spans="1:15" ht="12" customHeight="1">
      <c r="A84" s="744" t="s">
        <v>42</v>
      </c>
      <c r="B84" s="80">
        <v>2015</v>
      </c>
      <c r="C84" s="209">
        <f t="shared" si="13"/>
        <v>39502.469838999998</v>
      </c>
      <c r="D84" s="81">
        <v>3007.6480000000001</v>
      </c>
      <c r="E84" s="82">
        <v>7612.79</v>
      </c>
      <c r="F84" s="82">
        <v>3525.0030000000002</v>
      </c>
      <c r="G84" s="82">
        <v>2861.23</v>
      </c>
      <c r="H84" s="82">
        <v>2043.9108389999999</v>
      </c>
      <c r="I84" s="82">
        <v>4422.7110000000002</v>
      </c>
      <c r="J84" s="82">
        <v>5405.674</v>
      </c>
      <c r="K84" s="82">
        <v>1238.798</v>
      </c>
      <c r="L84" s="82">
        <v>2983.5219999999999</v>
      </c>
      <c r="M84" s="82">
        <v>285.96600000000001</v>
      </c>
      <c r="N84" s="82">
        <v>6115.2169999999996</v>
      </c>
      <c r="O84" s="82">
        <v>1458.835</v>
      </c>
    </row>
    <row r="85" spans="1:15" ht="12" customHeight="1">
      <c r="A85" s="745"/>
      <c r="B85" s="80">
        <v>2016</v>
      </c>
      <c r="C85" s="209">
        <f t="shared" si="13"/>
        <v>38904.316131</v>
      </c>
      <c r="D85" s="81">
        <v>1859.5250000000001</v>
      </c>
      <c r="E85" s="81">
        <v>3276.33</v>
      </c>
      <c r="F85" s="81">
        <v>3056.83</v>
      </c>
      <c r="G85" s="81">
        <v>2493.7912149999997</v>
      </c>
      <c r="H85" s="81">
        <v>4638.0102200000001</v>
      </c>
      <c r="I85" s="81">
        <v>3075.792696</v>
      </c>
      <c r="J85" s="81">
        <v>3352.5920000000001</v>
      </c>
      <c r="K85" s="81">
        <v>3939.47</v>
      </c>
      <c r="L85" s="81">
        <v>4877.5349999999999</v>
      </c>
      <c r="M85" s="81">
        <v>3037.5549999999998</v>
      </c>
      <c r="N85" s="81">
        <v>5296.8850000000002</v>
      </c>
      <c r="O85" s="81">
        <v>7275.107</v>
      </c>
    </row>
    <row r="86" spans="1:15" ht="12" customHeight="1">
      <c r="A86" s="745"/>
      <c r="B86" s="80">
        <v>2017</v>
      </c>
      <c r="C86" s="209">
        <f t="shared" si="13"/>
        <v>53804.877</v>
      </c>
      <c r="D86" s="81">
        <v>3422.1419999999998</v>
      </c>
      <c r="E86" s="82">
        <v>6795.7744000000002</v>
      </c>
      <c r="F86" s="82">
        <v>3080.4140000000002</v>
      </c>
      <c r="G86" s="82">
        <v>2500.424</v>
      </c>
      <c r="H86" s="82">
        <v>7451.3005999999996</v>
      </c>
      <c r="I86" s="82">
        <v>7432.3410000000003</v>
      </c>
      <c r="J86" s="82">
        <v>3360.232</v>
      </c>
      <c r="K86" s="81">
        <v>2574.0300000000002</v>
      </c>
      <c r="L86" s="81">
        <v>4411.6409999999996</v>
      </c>
      <c r="M86" s="81">
        <v>5909.2179999999998</v>
      </c>
      <c r="N86" s="81">
        <v>6867.36</v>
      </c>
      <c r="O86" s="81">
        <v>8113.7505000000001</v>
      </c>
    </row>
    <row r="87" spans="1:15" ht="12" customHeight="1">
      <c r="A87" s="745"/>
      <c r="B87" s="80">
        <v>2018</v>
      </c>
      <c r="C87" s="209">
        <f>SUM(D87:N87)</f>
        <v>65851.648000000001</v>
      </c>
      <c r="D87" s="81">
        <v>8610.8310000000001</v>
      </c>
      <c r="E87" s="82">
        <v>1911.155</v>
      </c>
      <c r="F87" s="82">
        <v>5830.9170000000004</v>
      </c>
      <c r="G87" s="82">
        <v>4438.3149999999996</v>
      </c>
      <c r="H87" s="82">
        <v>5381.1859999999997</v>
      </c>
      <c r="I87" s="82">
        <v>11333.824000000001</v>
      </c>
      <c r="J87" s="82">
        <v>4407.3140000000003</v>
      </c>
      <c r="K87" s="81">
        <v>5727.6440000000002</v>
      </c>
      <c r="L87" s="81">
        <v>5612.0119999999997</v>
      </c>
      <c r="M87" s="81">
        <v>7205.098</v>
      </c>
      <c r="N87" s="81">
        <v>5393.3519999999999</v>
      </c>
      <c r="O87" s="81">
        <v>3610.4810000000007</v>
      </c>
    </row>
    <row r="88" spans="1:15" ht="12" customHeight="1">
      <c r="A88" s="745"/>
      <c r="B88" s="80">
        <v>2019</v>
      </c>
      <c r="C88" s="209">
        <f t="shared" si="13"/>
        <v>65766.323650000006</v>
      </c>
      <c r="D88" s="81">
        <v>6146.09</v>
      </c>
      <c r="E88" s="82">
        <v>4917.3090000000002</v>
      </c>
      <c r="F88" s="82">
        <v>4880.7809999999999</v>
      </c>
      <c r="G88" s="82">
        <v>6920.1850000000004</v>
      </c>
      <c r="H88" s="82">
        <v>9713.3004999999994</v>
      </c>
      <c r="I88" s="82">
        <v>4984.0159999999996</v>
      </c>
      <c r="J88" s="82">
        <v>5511.2579999999998</v>
      </c>
      <c r="K88" s="81">
        <v>5195.9399999999996</v>
      </c>
      <c r="L88" s="81">
        <v>6444.4402499999997</v>
      </c>
      <c r="M88" s="81">
        <v>4559.0094000000008</v>
      </c>
      <c r="N88" s="81">
        <v>6493.9944999999998</v>
      </c>
      <c r="O88" s="81">
        <v>10397</v>
      </c>
    </row>
    <row r="89" spans="1:15" ht="12" customHeight="1">
      <c r="A89" s="745"/>
      <c r="B89" s="80">
        <v>2020</v>
      </c>
      <c r="C89" s="209">
        <f t="shared" si="13"/>
        <v>75985.77721</v>
      </c>
      <c r="D89" s="81">
        <v>7792.8269999999993</v>
      </c>
      <c r="E89" s="3">
        <v>6485.18</v>
      </c>
      <c r="F89" s="82">
        <v>3020.67</v>
      </c>
      <c r="G89" s="82">
        <v>2275.05078</v>
      </c>
      <c r="H89" s="82">
        <v>7180.8349999999991</v>
      </c>
      <c r="I89" s="82">
        <v>4886.3209999999999</v>
      </c>
      <c r="J89" s="82">
        <v>9850.9030000000002</v>
      </c>
      <c r="K89" s="81">
        <v>4672.1009999999997</v>
      </c>
      <c r="L89" s="81">
        <v>7387.3140000000003</v>
      </c>
      <c r="M89" s="81">
        <v>7161.8044300000001</v>
      </c>
      <c r="N89" s="81">
        <v>15272.771000000001</v>
      </c>
      <c r="O89" s="81">
        <v>9339.3450000000012</v>
      </c>
    </row>
    <row r="90" spans="1:15" ht="12" customHeight="1">
      <c r="A90" s="745"/>
      <c r="B90" s="80">
        <v>2021</v>
      </c>
      <c r="C90" s="209">
        <f t="shared" si="13"/>
        <v>76257.331020000012</v>
      </c>
      <c r="D90" s="81">
        <v>5030.3840000000009</v>
      </c>
      <c r="E90" s="3">
        <v>3898.6369999999997</v>
      </c>
      <c r="F90" s="82">
        <v>6848.5745000000006</v>
      </c>
      <c r="G90" s="82">
        <v>6769.6360000000004</v>
      </c>
      <c r="H90" s="82">
        <v>8127.4380000000001</v>
      </c>
      <c r="I90" s="82">
        <v>4931.5140000000001</v>
      </c>
      <c r="J90" s="82">
        <v>3671.3150000000005</v>
      </c>
      <c r="K90" s="81">
        <v>6864.7369999999992</v>
      </c>
      <c r="L90" s="81">
        <v>13185.896410000001</v>
      </c>
      <c r="M90" s="81">
        <v>5932.2710000000006</v>
      </c>
      <c r="N90" s="81">
        <v>10996.928110000003</v>
      </c>
      <c r="O90" s="81">
        <v>1451.165</v>
      </c>
    </row>
    <row r="91" spans="1:15" ht="12" customHeight="1">
      <c r="A91" s="745"/>
      <c r="B91" s="80">
        <v>2022</v>
      </c>
      <c r="C91" s="209">
        <f t="shared" si="13"/>
        <v>78504.639350000012</v>
      </c>
      <c r="D91" s="81">
        <v>12696.98221</v>
      </c>
      <c r="E91" s="3">
        <v>9154.9459999999999</v>
      </c>
      <c r="F91" s="82">
        <v>3824.5260000000003</v>
      </c>
      <c r="G91" s="82">
        <v>13988.6957</v>
      </c>
      <c r="H91" s="82">
        <v>4424.1757799999996</v>
      </c>
      <c r="I91" s="82">
        <v>1415.8410000000001</v>
      </c>
      <c r="J91" s="82">
        <v>2220.3918200000007</v>
      </c>
      <c r="K91" s="81">
        <v>11608.67044</v>
      </c>
      <c r="L91" s="81">
        <v>14291.0738</v>
      </c>
      <c r="M91" s="81">
        <v>2224.319</v>
      </c>
      <c r="N91" s="81">
        <v>2655.0176000000001</v>
      </c>
      <c r="O91" s="81">
        <v>4236.3702599999997</v>
      </c>
    </row>
    <row r="92" spans="1:15" ht="12" customHeight="1">
      <c r="A92" s="745"/>
      <c r="B92" s="80">
        <v>2023</v>
      </c>
      <c r="C92" s="209">
        <f t="shared" si="13"/>
        <v>33376.565419999999</v>
      </c>
      <c r="D92" s="81">
        <v>4386.0030000000006</v>
      </c>
      <c r="E92" s="3">
        <v>814.99699999999996</v>
      </c>
      <c r="F92" s="82">
        <v>3563.5122499999998</v>
      </c>
      <c r="G92" s="82">
        <v>2142.8987299999999</v>
      </c>
      <c r="H92" s="82">
        <v>1627.9960000000001</v>
      </c>
      <c r="I92" s="82">
        <v>1242.1379999999999</v>
      </c>
      <c r="J92" s="82">
        <v>2364.7919999999999</v>
      </c>
      <c r="K92" s="81">
        <v>4151.3940000000002</v>
      </c>
      <c r="L92" s="81">
        <v>5337.5159999999996</v>
      </c>
      <c r="M92" s="81">
        <v>4403.4844400000002</v>
      </c>
      <c r="N92" s="81">
        <v>3341.8340000000003</v>
      </c>
      <c r="O92" s="81">
        <v>6654.1753799999997</v>
      </c>
    </row>
    <row r="93" spans="1:15" ht="12" customHeight="1">
      <c r="A93" s="745"/>
      <c r="B93" s="80">
        <v>2024</v>
      </c>
      <c r="C93" s="209">
        <f t="shared" si="13"/>
        <v>81149.807759999996</v>
      </c>
      <c r="D93" s="81">
        <v>8207.3499999999985</v>
      </c>
      <c r="E93" s="81">
        <v>8459.2209999999995</v>
      </c>
      <c r="F93" s="82">
        <v>8728.5384699999995</v>
      </c>
      <c r="G93" s="82">
        <v>4696.5124900000001</v>
      </c>
      <c r="H93" s="82">
        <v>6459.1005399999995</v>
      </c>
      <c r="I93" s="82">
        <v>4693.9322599999996</v>
      </c>
      <c r="J93" s="82">
        <v>8850.7129999999997</v>
      </c>
      <c r="K93" s="81">
        <v>8666.001000000002</v>
      </c>
      <c r="L93" s="81">
        <v>3946.0389999999998</v>
      </c>
      <c r="M93" s="81">
        <v>8433.4000000000015</v>
      </c>
      <c r="N93" s="81">
        <v>10009</v>
      </c>
      <c r="O93" s="81">
        <v>8816</v>
      </c>
    </row>
    <row r="94" spans="1:15" ht="12" customHeight="1">
      <c r="A94" s="746"/>
      <c r="B94" s="86">
        <v>2025</v>
      </c>
      <c r="C94" s="212">
        <f>SUM(D94:N94)</f>
        <v>66092.579370000007</v>
      </c>
      <c r="D94" s="83">
        <v>8279.1680000000015</v>
      </c>
      <c r="E94" s="83">
        <v>6221.3763199999994</v>
      </c>
      <c r="F94" s="90">
        <v>11443.919380000001</v>
      </c>
      <c r="G94" s="90">
        <v>5672.1090000000004</v>
      </c>
      <c r="H94" s="90">
        <v>10221.314470000001</v>
      </c>
      <c r="I94" s="90">
        <v>3551.1400000000003</v>
      </c>
      <c r="J94" s="90">
        <v>8030.9112300000006</v>
      </c>
      <c r="K94" s="83">
        <v>2666.1410000000001</v>
      </c>
      <c r="L94" s="83">
        <v>2572.2483099999999</v>
      </c>
      <c r="M94" s="83">
        <v>5051.3926600000013</v>
      </c>
      <c r="N94" s="83">
        <v>2382.8589999999999</v>
      </c>
      <c r="O94" s="83"/>
    </row>
    <row r="95" spans="1:15" ht="12" customHeight="1">
      <c r="A95" s="744" t="s">
        <v>117</v>
      </c>
      <c r="B95" s="80">
        <v>2015</v>
      </c>
      <c r="C95" s="209">
        <f t="shared" si="13"/>
        <v>4540.1400000000003</v>
      </c>
      <c r="D95" s="81">
        <v>13.92</v>
      </c>
      <c r="E95" s="82">
        <v>0</v>
      </c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4526.22</v>
      </c>
      <c r="L95" s="82">
        <v>0</v>
      </c>
      <c r="M95" s="82">
        <v>0</v>
      </c>
      <c r="N95" s="82">
        <v>0</v>
      </c>
      <c r="O95" s="82">
        <v>14285.353999999999</v>
      </c>
    </row>
    <row r="96" spans="1:15" ht="12" customHeight="1">
      <c r="A96" s="745"/>
      <c r="B96" s="80">
        <v>2016</v>
      </c>
      <c r="C96" s="209">
        <f t="shared" si="13"/>
        <v>16262.252</v>
      </c>
      <c r="D96" s="82">
        <v>0</v>
      </c>
      <c r="E96" s="82">
        <v>55.44</v>
      </c>
      <c r="F96" s="82">
        <v>55.48</v>
      </c>
      <c r="G96" s="82">
        <v>0</v>
      </c>
      <c r="H96" s="82">
        <v>3478.96</v>
      </c>
      <c r="I96" s="82">
        <v>94.182000000000002</v>
      </c>
      <c r="J96" s="82">
        <v>247.06</v>
      </c>
      <c r="K96" s="82">
        <v>165.36</v>
      </c>
      <c r="L96" s="82">
        <v>6042.68</v>
      </c>
      <c r="M96" s="82">
        <v>5955.8</v>
      </c>
      <c r="N96" s="82">
        <v>167.29</v>
      </c>
      <c r="O96" s="82">
        <v>0</v>
      </c>
    </row>
    <row r="97" spans="1:15" ht="12" customHeight="1">
      <c r="A97" s="745"/>
      <c r="B97" s="80">
        <v>2017</v>
      </c>
      <c r="C97" s="209">
        <f t="shared" si="13"/>
        <v>44029.460000000006</v>
      </c>
      <c r="D97" s="81">
        <v>7308.82</v>
      </c>
      <c r="E97" s="82">
        <v>0</v>
      </c>
      <c r="F97" s="82">
        <v>2589.94</v>
      </c>
      <c r="G97" s="82">
        <v>0</v>
      </c>
      <c r="H97" s="82">
        <v>0</v>
      </c>
      <c r="I97" s="82">
        <v>108</v>
      </c>
      <c r="J97" s="82">
        <v>0</v>
      </c>
      <c r="K97" s="82">
        <v>0</v>
      </c>
      <c r="L97" s="82">
        <v>6581.43</v>
      </c>
      <c r="M97" s="82">
        <v>14515.23</v>
      </c>
      <c r="N97" s="82">
        <v>12926.04</v>
      </c>
      <c r="O97" s="82">
        <v>0</v>
      </c>
    </row>
    <row r="98" spans="1:15" ht="12" customHeight="1">
      <c r="A98" s="745"/>
      <c r="B98" s="80">
        <v>2018</v>
      </c>
      <c r="C98" s="209">
        <f t="shared" si="13"/>
        <v>0</v>
      </c>
      <c r="D98" s="82">
        <v>0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0</v>
      </c>
      <c r="L98" s="82">
        <v>0</v>
      </c>
      <c r="M98" s="82">
        <v>0</v>
      </c>
      <c r="N98" s="82">
        <v>0</v>
      </c>
      <c r="O98" s="82">
        <v>0</v>
      </c>
    </row>
    <row r="99" spans="1:15" ht="12" customHeight="1">
      <c r="A99" s="745"/>
      <c r="B99" s="80">
        <v>2019</v>
      </c>
      <c r="C99" s="209">
        <f t="shared" si="13"/>
        <v>15304.64</v>
      </c>
      <c r="D99" s="82">
        <v>0</v>
      </c>
      <c r="E99" s="82">
        <v>0</v>
      </c>
      <c r="F99" s="82">
        <v>0</v>
      </c>
      <c r="G99" s="82">
        <v>0</v>
      </c>
      <c r="H99" s="82">
        <v>14812.05</v>
      </c>
      <c r="I99" s="82">
        <v>492.59</v>
      </c>
      <c r="J99" s="82">
        <v>0</v>
      </c>
      <c r="K99" s="82">
        <v>0</v>
      </c>
      <c r="L99" s="82">
        <v>0</v>
      </c>
      <c r="M99" s="82">
        <v>0</v>
      </c>
      <c r="N99" s="82">
        <v>0</v>
      </c>
      <c r="O99" s="82">
        <v>0</v>
      </c>
    </row>
    <row r="100" spans="1:15" ht="12" customHeight="1">
      <c r="A100" s="745"/>
      <c r="B100" s="80">
        <v>2020</v>
      </c>
      <c r="C100" s="209">
        <f t="shared" si="13"/>
        <v>29229.552650000001</v>
      </c>
      <c r="D100" s="82">
        <v>0</v>
      </c>
      <c r="E100" s="82">
        <v>2380.0500000000002</v>
      </c>
      <c r="F100" s="82">
        <v>0</v>
      </c>
      <c r="G100" s="82">
        <v>0</v>
      </c>
      <c r="H100" s="82">
        <v>0</v>
      </c>
      <c r="I100" s="82">
        <v>2014.94</v>
      </c>
      <c r="J100" s="82">
        <v>5087.96</v>
      </c>
      <c r="K100" s="82">
        <v>114.4</v>
      </c>
      <c r="L100" s="82">
        <v>0</v>
      </c>
      <c r="M100" s="82">
        <v>19326.682649999999</v>
      </c>
      <c r="N100" s="82">
        <v>305.52</v>
      </c>
      <c r="O100" s="82">
        <v>0</v>
      </c>
    </row>
    <row r="101" spans="1:15" ht="12" customHeight="1">
      <c r="A101" s="745"/>
      <c r="B101" s="80">
        <v>2021</v>
      </c>
      <c r="C101" s="209">
        <f t="shared" si="13"/>
        <v>22250.501</v>
      </c>
      <c r="D101" s="82">
        <v>0</v>
      </c>
      <c r="E101" s="82">
        <v>0</v>
      </c>
      <c r="F101" s="82">
        <v>0</v>
      </c>
      <c r="G101" s="82">
        <v>0</v>
      </c>
      <c r="H101" s="82">
        <v>18348.061000000002</v>
      </c>
      <c r="I101" s="82">
        <v>3650</v>
      </c>
      <c r="J101" s="82">
        <v>0</v>
      </c>
      <c r="K101" s="82">
        <v>0</v>
      </c>
      <c r="L101" s="82">
        <v>0</v>
      </c>
      <c r="M101" s="82">
        <v>252.44</v>
      </c>
      <c r="N101" s="82">
        <v>0</v>
      </c>
      <c r="O101" s="82">
        <v>0</v>
      </c>
    </row>
    <row r="102" spans="1:15" ht="12" customHeight="1">
      <c r="A102" s="745"/>
      <c r="B102" s="80">
        <v>2022</v>
      </c>
      <c r="C102" s="209">
        <f t="shared" si="13"/>
        <v>4622.8599999999997</v>
      </c>
      <c r="D102" s="82">
        <v>24.8</v>
      </c>
      <c r="E102" s="82">
        <v>0</v>
      </c>
      <c r="F102" s="82">
        <v>0</v>
      </c>
      <c r="G102" s="82">
        <v>49.79</v>
      </c>
      <c r="H102" s="82">
        <v>0.5</v>
      </c>
      <c r="I102" s="82">
        <v>125.67</v>
      </c>
      <c r="J102" s="82">
        <v>0</v>
      </c>
      <c r="K102" s="82">
        <v>1000</v>
      </c>
      <c r="L102" s="82">
        <v>698.4</v>
      </c>
      <c r="M102" s="82">
        <v>2722.7</v>
      </c>
      <c r="N102" s="82">
        <v>1</v>
      </c>
      <c r="O102" s="82">
        <v>3607.54</v>
      </c>
    </row>
    <row r="103" spans="1:15" ht="12" customHeight="1">
      <c r="A103" s="745"/>
      <c r="B103" s="80">
        <v>2023</v>
      </c>
      <c r="C103" s="209">
        <f t="shared" si="13"/>
        <v>29021.659999999996</v>
      </c>
      <c r="D103" s="82">
        <v>0</v>
      </c>
      <c r="E103" s="82">
        <v>0</v>
      </c>
      <c r="F103" s="82">
        <v>5251.95</v>
      </c>
      <c r="G103" s="82">
        <v>12</v>
      </c>
      <c r="H103" s="82">
        <v>0</v>
      </c>
      <c r="I103" s="82">
        <v>3137.7099999999996</v>
      </c>
      <c r="J103" s="82">
        <v>97.32</v>
      </c>
      <c r="K103" s="82">
        <v>100</v>
      </c>
      <c r="L103" s="82">
        <v>5346.1399999999994</v>
      </c>
      <c r="M103" s="82">
        <v>4800.96</v>
      </c>
      <c r="N103" s="82">
        <v>10275.58</v>
      </c>
      <c r="O103" s="82">
        <v>1.4039999999999999</v>
      </c>
    </row>
    <row r="104" spans="1:15" ht="12" customHeight="1">
      <c r="A104" s="745"/>
      <c r="B104" s="80">
        <v>2024</v>
      </c>
      <c r="C104" s="209">
        <f>SUM(D104:N104)</f>
        <v>20973.170000000002</v>
      </c>
      <c r="D104" s="82">
        <v>2</v>
      </c>
      <c r="E104" s="82">
        <v>52</v>
      </c>
      <c r="F104" s="82">
        <v>0</v>
      </c>
      <c r="G104" s="82">
        <v>0</v>
      </c>
      <c r="H104" s="82">
        <v>0</v>
      </c>
      <c r="I104" s="82">
        <v>78.240000000000009</v>
      </c>
      <c r="J104" s="82">
        <v>5499.45</v>
      </c>
      <c r="K104" s="82">
        <v>0</v>
      </c>
      <c r="L104" s="82">
        <v>5142.62</v>
      </c>
      <c r="M104" s="82">
        <v>10196.41</v>
      </c>
      <c r="N104" s="82">
        <v>2.4500000000000002</v>
      </c>
      <c r="O104" s="82">
        <v>0</v>
      </c>
    </row>
    <row r="105" spans="1:15" ht="12" customHeight="1">
      <c r="A105" s="746"/>
      <c r="B105" s="86">
        <v>2025</v>
      </c>
      <c r="C105" s="212">
        <f>SUM(D105:N105)</f>
        <v>22408.350000000006</v>
      </c>
      <c r="D105" s="90">
        <v>0</v>
      </c>
      <c r="E105" s="90">
        <v>0</v>
      </c>
      <c r="F105" s="90">
        <v>19.989999999999998</v>
      </c>
      <c r="G105" s="90">
        <v>0</v>
      </c>
      <c r="H105" s="90">
        <v>0</v>
      </c>
      <c r="I105" s="90">
        <v>18696.160000000003</v>
      </c>
      <c r="J105" s="90">
        <v>3391.2</v>
      </c>
      <c r="K105" s="90">
        <v>10</v>
      </c>
      <c r="L105" s="90">
        <v>40</v>
      </c>
      <c r="M105" s="90">
        <v>211</v>
      </c>
      <c r="N105" s="90">
        <v>40</v>
      </c>
      <c r="O105" s="90"/>
    </row>
    <row r="106" spans="1:15" ht="9" customHeight="1">
      <c r="A106" s="200" t="s">
        <v>118</v>
      </c>
      <c r="B106" s="91"/>
      <c r="C106" s="92"/>
      <c r="D106" s="81"/>
      <c r="E106" s="93"/>
      <c r="F106" s="93"/>
      <c r="G106" s="94"/>
      <c r="H106" s="95"/>
      <c r="I106" s="95"/>
      <c r="J106" s="95"/>
      <c r="K106" s="96"/>
      <c r="L106" s="95"/>
      <c r="M106" s="95"/>
      <c r="N106" s="95"/>
      <c r="O106" s="95"/>
    </row>
    <row r="107" spans="1:15" ht="9" customHeight="1">
      <c r="A107" s="465" t="s">
        <v>55</v>
      </c>
      <c r="B107" s="97"/>
      <c r="C107" s="97"/>
      <c r="D107" s="97"/>
      <c r="E107" s="97"/>
      <c r="F107" s="97"/>
      <c r="G107" s="97"/>
      <c r="H107" s="98"/>
      <c r="I107" s="98"/>
      <c r="J107" s="98"/>
      <c r="K107" s="98"/>
      <c r="L107" s="98"/>
      <c r="M107" s="98"/>
      <c r="N107" s="98"/>
      <c r="O107" s="98"/>
    </row>
    <row r="108" spans="1:15" ht="9" customHeight="1">
      <c r="A108" s="466" t="s">
        <v>56</v>
      </c>
    </row>
  </sheetData>
  <mergeCells count="9">
    <mergeCell ref="A62:A72"/>
    <mergeCell ref="A73:A83"/>
    <mergeCell ref="A84:A94"/>
    <mergeCell ref="A95:A105"/>
    <mergeCell ref="A4:A14"/>
    <mergeCell ref="A15:A25"/>
    <mergeCell ref="A26:A36"/>
    <mergeCell ref="A37:A47"/>
    <mergeCell ref="A48:A58"/>
  </mergeCells>
  <pageMargins left="0.27559055118110237" right="0.27559055118110237" top="0.39370078740157483" bottom="0.39370078740157483" header="0" footer="0"/>
  <pageSetup paperSize="9" orientation="portrait" r:id="rId1"/>
  <ignoredErrors>
    <ignoredError sqref="B59:B60 B106:C108 B61 B15 B16 B17:B58 B62 B63 B64:B105 C59:C60 C15:O58 C61:O104 D59:O60" formulaRange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1001"/>
  <sheetViews>
    <sheetView showGridLines="0" zoomScaleNormal="100" workbookViewId="0">
      <selection sqref="A1:D32"/>
    </sheetView>
  </sheetViews>
  <sheetFormatPr baseColWidth="10" defaultColWidth="10.6640625" defaultRowHeight="15" customHeight="1"/>
  <cols>
    <col min="1" max="1" width="16.5" style="258" customWidth="1"/>
    <col min="2" max="4" width="15.6640625" style="258" customWidth="1"/>
    <col min="5" max="5" width="13.5" style="258" customWidth="1"/>
    <col min="6" max="16384" width="10.6640625" style="258"/>
  </cols>
  <sheetData>
    <row r="1" spans="1:4" ht="18" customHeight="1">
      <c r="A1" s="266" t="s">
        <v>590</v>
      </c>
      <c r="B1" s="276"/>
      <c r="C1" s="276"/>
      <c r="D1" s="277"/>
    </row>
    <row r="2" spans="1:4" ht="12" customHeight="1">
      <c r="A2" s="786" t="s">
        <v>591</v>
      </c>
      <c r="B2" s="786"/>
      <c r="C2" s="786"/>
      <c r="D2" s="786"/>
    </row>
    <row r="3" spans="1:4" ht="6" customHeight="1">
      <c r="A3" s="276"/>
      <c r="B3" s="276"/>
      <c r="C3" s="276"/>
      <c r="D3" s="276"/>
    </row>
    <row r="4" spans="1:4" ht="24" customHeight="1">
      <c r="A4" s="271" t="s">
        <v>46</v>
      </c>
      <c r="B4" s="270" t="s">
        <v>280</v>
      </c>
      <c r="C4" s="270" t="s">
        <v>281</v>
      </c>
      <c r="D4" s="270" t="s">
        <v>282</v>
      </c>
    </row>
    <row r="5" spans="1:4" ht="5" customHeight="1"/>
    <row r="6" spans="1:4" ht="12" customHeight="1">
      <c r="A6" s="224" t="s">
        <v>283</v>
      </c>
      <c r="B6" s="436"/>
      <c r="C6" s="278"/>
      <c r="D6" s="436"/>
    </row>
    <row r="7" spans="1:4" ht="12" customHeight="1">
      <c r="A7" s="3" t="s">
        <v>284</v>
      </c>
      <c r="B7" s="279">
        <v>6600</v>
      </c>
      <c r="C7" s="280">
        <v>120</v>
      </c>
      <c r="D7" s="281">
        <f>+B7/C7</f>
        <v>55</v>
      </c>
    </row>
    <row r="8" spans="1:4" ht="12" customHeight="1">
      <c r="A8" s="3" t="s">
        <v>285</v>
      </c>
      <c r="B8" s="279">
        <v>31448</v>
      </c>
      <c r="C8" s="280">
        <v>25</v>
      </c>
      <c r="D8" s="281">
        <f t="shared" ref="D8:D15" si="0">+B8/C8</f>
        <v>1257.92</v>
      </c>
    </row>
    <row r="9" spans="1:4" ht="12" customHeight="1">
      <c r="A9" s="3" t="s">
        <v>286</v>
      </c>
      <c r="B9" s="279">
        <v>3479</v>
      </c>
      <c r="C9" s="280">
        <v>60</v>
      </c>
      <c r="D9" s="281">
        <f t="shared" si="0"/>
        <v>57.983333333333334</v>
      </c>
    </row>
    <row r="10" spans="1:4" ht="12" customHeight="1">
      <c r="A10" s="3" t="s">
        <v>391</v>
      </c>
      <c r="B10" s="279">
        <v>1841</v>
      </c>
      <c r="C10" s="280">
        <v>60</v>
      </c>
      <c r="D10" s="281">
        <f t="shared" si="0"/>
        <v>30.683333333333334</v>
      </c>
    </row>
    <row r="11" spans="1:4" ht="12" customHeight="1">
      <c r="A11" s="3" t="s">
        <v>287</v>
      </c>
      <c r="B11" s="279">
        <v>52489</v>
      </c>
      <c r="C11" s="280">
        <v>80</v>
      </c>
      <c r="D11" s="281">
        <f t="shared" si="0"/>
        <v>656.11249999999995</v>
      </c>
    </row>
    <row r="12" spans="1:4" ht="12" customHeight="1">
      <c r="A12" s="3" t="s">
        <v>288</v>
      </c>
      <c r="B12" s="279">
        <v>5500</v>
      </c>
      <c r="C12" s="280">
        <v>100</v>
      </c>
      <c r="D12" s="281">
        <f t="shared" si="0"/>
        <v>55</v>
      </c>
    </row>
    <row r="13" spans="1:4" ht="12" customHeight="1">
      <c r="A13" s="3" t="s">
        <v>289</v>
      </c>
      <c r="B13" s="279">
        <v>6959</v>
      </c>
      <c r="C13" s="280">
        <v>12</v>
      </c>
      <c r="D13" s="281">
        <f t="shared" si="0"/>
        <v>579.91666666666663</v>
      </c>
    </row>
    <row r="14" spans="1:4" ht="12" customHeight="1">
      <c r="A14" s="3" t="s">
        <v>437</v>
      </c>
      <c r="B14" s="279">
        <v>3500</v>
      </c>
      <c r="C14" s="280">
        <v>10</v>
      </c>
      <c r="D14" s="281">
        <f t="shared" si="0"/>
        <v>350</v>
      </c>
    </row>
    <row r="15" spans="1:4" ht="12" customHeight="1">
      <c r="A15" s="3" t="s">
        <v>465</v>
      </c>
      <c r="B15" s="279">
        <v>1076</v>
      </c>
      <c r="C15" s="280">
        <v>8</v>
      </c>
      <c r="D15" s="281">
        <f t="shared" si="0"/>
        <v>134.5</v>
      </c>
    </row>
    <row r="16" spans="1:4" ht="12" customHeight="1">
      <c r="A16" s="282"/>
      <c r="B16" s="279"/>
      <c r="C16" s="280"/>
      <c r="D16" s="281"/>
    </row>
    <row r="17" spans="1:4" ht="12" customHeight="1">
      <c r="A17" s="283" t="s">
        <v>290</v>
      </c>
      <c r="B17" s="279"/>
      <c r="C17" s="280"/>
      <c r="D17" s="281"/>
    </row>
    <row r="18" spans="1:4" ht="12" customHeight="1">
      <c r="A18" s="3" t="s">
        <v>291</v>
      </c>
      <c r="B18" s="279">
        <v>7200</v>
      </c>
      <c r="C18" s="280">
        <v>80</v>
      </c>
      <c r="D18" s="281">
        <f>+B18/C18</f>
        <v>90</v>
      </c>
    </row>
    <row r="19" spans="1:4" ht="12" customHeight="1">
      <c r="A19" s="3" t="s">
        <v>455</v>
      </c>
      <c r="B19" s="279">
        <v>27765</v>
      </c>
      <c r="C19" s="280">
        <v>60</v>
      </c>
      <c r="D19" s="281">
        <f>+B19/C19</f>
        <v>462.75</v>
      </c>
    </row>
    <row r="20" spans="1:4" ht="12" customHeight="1">
      <c r="A20" s="3" t="s">
        <v>292</v>
      </c>
      <c r="B20" s="279">
        <v>120</v>
      </c>
      <c r="C20" s="280">
        <v>60</v>
      </c>
      <c r="D20" s="281">
        <f>+B20/C20</f>
        <v>2</v>
      </c>
    </row>
    <row r="21" spans="1:4" ht="12" customHeight="1">
      <c r="A21" s="3" t="s">
        <v>293</v>
      </c>
      <c r="B21" s="279">
        <v>2100</v>
      </c>
      <c r="C21" s="280">
        <v>60</v>
      </c>
      <c r="D21" s="281">
        <f>+B21/C21</f>
        <v>35</v>
      </c>
    </row>
    <row r="22" spans="1:4" ht="12" customHeight="1">
      <c r="A22" s="3"/>
      <c r="B22" s="279"/>
      <c r="C22" s="280"/>
      <c r="D22" s="281"/>
    </row>
    <row r="23" spans="1:4" ht="12" customHeight="1">
      <c r="A23" s="283" t="s">
        <v>392</v>
      </c>
      <c r="B23" s="279"/>
      <c r="C23" s="280"/>
      <c r="D23" s="281"/>
    </row>
    <row r="24" spans="1:4" ht="12" customHeight="1">
      <c r="A24" s="3" t="s">
        <v>390</v>
      </c>
      <c r="B24" s="279">
        <v>11650</v>
      </c>
      <c r="C24" s="280">
        <v>2000</v>
      </c>
      <c r="D24" s="281">
        <f>+B24/C24</f>
        <v>5.8250000000000002</v>
      </c>
    </row>
    <row r="25" spans="1:4" ht="12" customHeight="1">
      <c r="A25" s="282"/>
      <c r="B25" s="279"/>
      <c r="C25" s="280"/>
      <c r="D25" s="281"/>
    </row>
    <row r="26" spans="1:4" ht="12" customHeight="1">
      <c r="A26" s="283" t="s">
        <v>294</v>
      </c>
      <c r="B26" s="279"/>
      <c r="C26" s="284"/>
      <c r="D26" s="285"/>
    </row>
    <row r="27" spans="1:4" ht="12" customHeight="1">
      <c r="A27" s="3" t="s">
        <v>445</v>
      </c>
      <c r="B27" s="279">
        <v>5430</v>
      </c>
      <c r="C27" s="284">
        <v>30</v>
      </c>
      <c r="D27" s="281">
        <f>+B27/C27</f>
        <v>181</v>
      </c>
    </row>
    <row r="28" spans="1:4" ht="4.25" customHeight="1">
      <c r="A28" s="286"/>
      <c r="B28" s="287"/>
      <c r="C28" s="288"/>
      <c r="D28" s="289"/>
    </row>
    <row r="29" spans="1:4" ht="9" customHeight="1">
      <c r="A29" s="437" t="s">
        <v>295</v>
      </c>
      <c r="B29" s="290"/>
      <c r="C29" s="438"/>
      <c r="D29" s="276"/>
    </row>
    <row r="30" spans="1:4" ht="9" customHeight="1">
      <c r="A30" s="481" t="s">
        <v>55</v>
      </c>
      <c r="B30" s="291"/>
      <c r="C30" s="291"/>
      <c r="D30" s="439"/>
    </row>
    <row r="31" spans="1:4" ht="9" customHeight="1">
      <c r="A31" s="480" t="s">
        <v>56</v>
      </c>
    </row>
    <row r="32" spans="1:4" ht="9" customHeight="1"/>
    <row r="33" ht="9" customHeight="1"/>
    <row r="34" ht="9" customHeight="1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  <row r="49" ht="12"/>
    <row r="50" ht="12"/>
    <row r="51" ht="12"/>
    <row r="52" ht="12"/>
    <row r="53" ht="12"/>
    <row r="54" ht="12"/>
    <row r="55" ht="12"/>
    <row r="56" ht="12"/>
    <row r="57" ht="12"/>
    <row r="58" ht="12"/>
    <row r="59" ht="12"/>
    <row r="60" ht="12"/>
    <row r="61" ht="12"/>
    <row r="62" ht="12"/>
    <row r="63" ht="12"/>
    <row r="64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/>
    <row r="124" ht="12"/>
    <row r="125" ht="12"/>
    <row r="126" ht="12"/>
    <row r="127" ht="12"/>
    <row r="128" ht="12"/>
    <row r="129" ht="12"/>
    <row r="130" ht="12"/>
    <row r="131" ht="12"/>
    <row r="132" ht="12"/>
    <row r="133" ht="12"/>
    <row r="134" ht="12"/>
    <row r="135" ht="12"/>
    <row r="136" ht="12"/>
    <row r="137" ht="12"/>
    <row r="138" ht="12"/>
    <row r="139" ht="12"/>
    <row r="140" ht="12"/>
    <row r="141" ht="12"/>
    <row r="142" ht="12"/>
    <row r="143" ht="12"/>
    <row r="144" ht="12"/>
    <row r="145" ht="12"/>
    <row r="146" ht="12"/>
    <row r="147" ht="12"/>
    <row r="148" ht="12"/>
    <row r="149" ht="12"/>
    <row r="150" ht="12"/>
    <row r="151" ht="12"/>
    <row r="152" ht="12"/>
    <row r="153" ht="12"/>
    <row r="154" ht="12"/>
    <row r="155" ht="12"/>
    <row r="156" ht="12"/>
    <row r="157" ht="12"/>
    <row r="158" ht="12"/>
    <row r="159" ht="12"/>
    <row r="160" ht="12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/>
    <row r="429" ht="12"/>
    <row r="430" ht="12"/>
    <row r="431" ht="12"/>
    <row r="432" ht="12"/>
    <row r="433" ht="12"/>
    <row r="434" ht="12"/>
    <row r="435" ht="12"/>
    <row r="436" ht="12"/>
    <row r="437" ht="12"/>
    <row r="438" ht="12"/>
    <row r="439" ht="12"/>
    <row r="440" ht="12"/>
    <row r="441" ht="12"/>
    <row r="442" ht="12"/>
    <row r="443" ht="12"/>
    <row r="444" ht="12"/>
    <row r="445" ht="12"/>
    <row r="446" ht="12"/>
    <row r="447" ht="12"/>
    <row r="448" ht="12"/>
    <row r="449" ht="12"/>
    <row r="450" ht="12"/>
    <row r="451" ht="12"/>
    <row r="452" ht="12"/>
    <row r="453" ht="12"/>
    <row r="454" ht="12"/>
    <row r="455" ht="12"/>
    <row r="456" ht="12"/>
    <row r="457" ht="12"/>
    <row r="458" ht="12"/>
    <row r="459" ht="12"/>
    <row r="460" ht="12"/>
    <row r="461" ht="12"/>
    <row r="462" ht="12"/>
    <row r="463" ht="12"/>
    <row r="464" ht="12"/>
    <row r="465" ht="12"/>
    <row r="466" ht="12"/>
    <row r="467" ht="12"/>
    <row r="468" ht="12"/>
    <row r="469" ht="12"/>
    <row r="470" ht="12"/>
    <row r="471" ht="12"/>
    <row r="472" ht="12"/>
    <row r="473" ht="12"/>
    <row r="474" ht="12"/>
    <row r="475" ht="12"/>
    <row r="476" ht="12"/>
    <row r="477" ht="12"/>
    <row r="478" ht="12"/>
    <row r="479" ht="12"/>
    <row r="480" ht="12"/>
    <row r="481" ht="12"/>
    <row r="482" ht="12"/>
    <row r="483" ht="12"/>
    <row r="484" ht="12"/>
    <row r="485" ht="12"/>
    <row r="486" ht="12"/>
    <row r="487" ht="12"/>
    <row r="488" ht="12"/>
    <row r="489" ht="12"/>
    <row r="490" ht="12"/>
    <row r="491" ht="12"/>
    <row r="492" ht="12"/>
    <row r="493" ht="12"/>
    <row r="494" ht="12"/>
    <row r="495" ht="12"/>
    <row r="496" ht="12"/>
    <row r="497" ht="12"/>
    <row r="498" ht="12"/>
    <row r="499" ht="12"/>
    <row r="500" ht="12"/>
    <row r="501" ht="12"/>
    <row r="502" ht="12"/>
    <row r="503" ht="12"/>
    <row r="504" ht="12"/>
    <row r="505" ht="12"/>
    <row r="506" ht="12"/>
    <row r="507" ht="12"/>
    <row r="508" ht="12"/>
    <row r="509" ht="12"/>
    <row r="510" ht="12"/>
    <row r="511" ht="12"/>
    <row r="512" ht="12"/>
    <row r="513" ht="12"/>
    <row r="514" ht="12"/>
    <row r="515" ht="12"/>
    <row r="516" ht="12"/>
    <row r="517" ht="12"/>
    <row r="518" ht="12"/>
    <row r="519" ht="12"/>
    <row r="520" ht="12"/>
    <row r="521" ht="12"/>
    <row r="522" ht="12"/>
    <row r="523" ht="12"/>
    <row r="524" ht="12"/>
    <row r="525" ht="12"/>
    <row r="526" ht="12"/>
    <row r="527" ht="12"/>
    <row r="528" ht="12"/>
    <row r="529" ht="12"/>
    <row r="530" ht="12"/>
    <row r="531" ht="12"/>
    <row r="532" ht="12"/>
    <row r="533" ht="12"/>
    <row r="534" ht="12"/>
    <row r="535" ht="12"/>
    <row r="536" ht="12"/>
    <row r="537" ht="12"/>
    <row r="538" ht="12"/>
    <row r="539" ht="12"/>
    <row r="540" ht="12"/>
    <row r="541" ht="12"/>
    <row r="542" ht="12"/>
    <row r="543" ht="12"/>
    <row r="544" ht="12"/>
    <row r="545" ht="12"/>
    <row r="546" ht="12"/>
    <row r="547" ht="12"/>
    <row r="548" ht="12"/>
    <row r="549" ht="12"/>
    <row r="550" ht="12"/>
    <row r="551" ht="12"/>
    <row r="552" ht="12"/>
    <row r="553" ht="12"/>
    <row r="554" ht="12"/>
    <row r="555" ht="12"/>
    <row r="556" ht="12"/>
    <row r="557" ht="12"/>
    <row r="558" ht="12"/>
    <row r="559" ht="12"/>
    <row r="560" ht="12"/>
    <row r="561" ht="12"/>
    <row r="562" ht="12"/>
    <row r="563" ht="12"/>
    <row r="564" ht="12"/>
    <row r="565" ht="12"/>
    <row r="566" ht="12"/>
    <row r="567" ht="12"/>
    <row r="568" ht="12"/>
    <row r="569" ht="12"/>
    <row r="570" ht="12"/>
    <row r="571" ht="12"/>
    <row r="572" ht="12"/>
    <row r="573" ht="12"/>
    <row r="574" ht="12"/>
    <row r="575" ht="12"/>
    <row r="576" ht="12"/>
    <row r="577" ht="12"/>
    <row r="578" ht="12"/>
    <row r="579" ht="12"/>
    <row r="580" ht="12"/>
    <row r="581" ht="12"/>
    <row r="582" ht="12"/>
    <row r="583" ht="12"/>
    <row r="584" ht="12"/>
    <row r="585" ht="12"/>
    <row r="586" ht="12"/>
    <row r="587" ht="12"/>
    <row r="588" ht="12"/>
    <row r="589" ht="12"/>
    <row r="590" ht="12"/>
    <row r="591" ht="12"/>
    <row r="592" ht="12"/>
    <row r="593" ht="12"/>
    <row r="594" ht="12"/>
    <row r="595" ht="12"/>
    <row r="596" ht="12"/>
    <row r="597" ht="12"/>
    <row r="598" ht="12"/>
    <row r="599" ht="12"/>
    <row r="600" ht="12"/>
    <row r="601" ht="12"/>
    <row r="602" ht="12"/>
    <row r="603" ht="12"/>
    <row r="604" ht="12"/>
    <row r="605" ht="12"/>
    <row r="606" ht="12"/>
    <row r="607" ht="12"/>
    <row r="608" ht="12"/>
    <row r="609" ht="12"/>
    <row r="610" ht="12"/>
    <row r="611" ht="12"/>
    <row r="612" ht="12"/>
    <row r="613" ht="12"/>
    <row r="614" ht="12"/>
    <row r="615" ht="12"/>
    <row r="616" ht="12"/>
    <row r="617" ht="12"/>
    <row r="618" ht="12"/>
    <row r="619" ht="12"/>
    <row r="620" ht="12"/>
    <row r="621" ht="12"/>
    <row r="622" ht="12"/>
    <row r="623" ht="12"/>
    <row r="624" ht="12"/>
    <row r="625" ht="12"/>
    <row r="626" ht="12"/>
    <row r="627" ht="12"/>
    <row r="628" ht="12"/>
    <row r="629" ht="12"/>
    <row r="630" ht="12"/>
    <row r="631" ht="12"/>
    <row r="632" ht="12"/>
    <row r="633" ht="12"/>
    <row r="634" ht="12"/>
    <row r="635" ht="12"/>
    <row r="636" ht="12"/>
    <row r="637" ht="12"/>
    <row r="638" ht="12"/>
    <row r="639" ht="12"/>
    <row r="640" ht="12"/>
    <row r="641" ht="12"/>
    <row r="642" ht="12"/>
    <row r="643" ht="12"/>
    <row r="644" ht="12"/>
    <row r="645" ht="12"/>
    <row r="646" ht="12"/>
    <row r="647" ht="12"/>
    <row r="648" ht="12"/>
    <row r="649" ht="12"/>
    <row r="650" ht="12"/>
    <row r="651" ht="12"/>
    <row r="652" ht="12"/>
    <row r="653" ht="12"/>
    <row r="654" ht="12"/>
    <row r="655" ht="12"/>
    <row r="656" ht="12"/>
    <row r="657" ht="12"/>
    <row r="658" ht="12"/>
    <row r="659" ht="12"/>
    <row r="660" ht="12"/>
    <row r="661" ht="12"/>
    <row r="662" ht="12"/>
    <row r="663" ht="12"/>
    <row r="664" ht="12"/>
    <row r="665" ht="12"/>
    <row r="666" ht="12"/>
    <row r="667" ht="12"/>
    <row r="668" ht="12"/>
    <row r="669" ht="12"/>
    <row r="670" ht="12"/>
    <row r="671" ht="12"/>
    <row r="672" ht="12"/>
    <row r="673" ht="12"/>
    <row r="674" ht="12"/>
    <row r="675" ht="12"/>
    <row r="676" ht="12"/>
    <row r="677" ht="12"/>
    <row r="678" ht="12"/>
    <row r="679" ht="12"/>
    <row r="680" ht="12"/>
    <row r="681" ht="12"/>
    <row r="682" ht="12"/>
    <row r="683" ht="12"/>
    <row r="684" ht="12"/>
    <row r="685" ht="12"/>
    <row r="686" ht="12"/>
    <row r="687" ht="12"/>
    <row r="688" ht="12"/>
    <row r="689" ht="12"/>
    <row r="690" ht="12"/>
    <row r="691" ht="12"/>
    <row r="692" ht="12"/>
    <row r="693" ht="12"/>
    <row r="694" ht="12"/>
    <row r="695" ht="12"/>
    <row r="696" ht="12"/>
    <row r="697" ht="12"/>
    <row r="698" ht="12"/>
    <row r="699" ht="12"/>
    <row r="700" ht="12"/>
    <row r="701" ht="12"/>
    <row r="702" ht="12"/>
    <row r="703" ht="12"/>
    <row r="704" ht="12"/>
    <row r="705" ht="12"/>
    <row r="706" ht="12"/>
    <row r="707" ht="12"/>
    <row r="708" ht="12"/>
    <row r="709" ht="12"/>
    <row r="710" ht="12"/>
    <row r="711" ht="12"/>
    <row r="712" ht="12"/>
    <row r="713" ht="12"/>
    <row r="714" ht="12"/>
    <row r="715" ht="12"/>
    <row r="716" ht="12"/>
    <row r="717" ht="12"/>
    <row r="718" ht="12"/>
    <row r="719" ht="12"/>
    <row r="720" ht="12"/>
    <row r="721" ht="12"/>
    <row r="722" ht="12"/>
    <row r="723" ht="12"/>
    <row r="724" ht="12"/>
    <row r="725" ht="12"/>
    <row r="726" ht="12"/>
    <row r="727" ht="12"/>
    <row r="728" ht="12"/>
    <row r="729" ht="12"/>
    <row r="730" ht="12"/>
    <row r="731" ht="12"/>
    <row r="732" ht="12"/>
    <row r="733" ht="12"/>
    <row r="734" ht="12"/>
    <row r="735" ht="12"/>
    <row r="736" ht="12"/>
    <row r="737" ht="12"/>
    <row r="738" ht="12"/>
    <row r="739" ht="12"/>
    <row r="740" ht="12"/>
    <row r="741" ht="12"/>
    <row r="742" ht="12"/>
    <row r="743" ht="12"/>
    <row r="744" ht="12"/>
    <row r="745" ht="12"/>
    <row r="746" ht="12"/>
    <row r="747" ht="12"/>
    <row r="748" ht="12"/>
    <row r="749" ht="12"/>
    <row r="750" ht="12"/>
    <row r="751" ht="12"/>
    <row r="752" ht="12"/>
    <row r="753" ht="12"/>
    <row r="754" ht="12"/>
    <row r="755" ht="12"/>
    <row r="756" ht="12"/>
    <row r="757" ht="12"/>
    <row r="758" ht="12"/>
    <row r="759" ht="12"/>
    <row r="760" ht="12"/>
    <row r="761" ht="12"/>
    <row r="762" ht="12"/>
    <row r="763" ht="12"/>
    <row r="764" ht="12"/>
    <row r="765" ht="12"/>
    <row r="766" ht="12"/>
    <row r="767" ht="12"/>
    <row r="768" ht="12"/>
    <row r="769" ht="12"/>
    <row r="770" ht="12"/>
    <row r="771" ht="12"/>
    <row r="772" ht="12"/>
    <row r="773" ht="12"/>
    <row r="774" ht="12"/>
    <row r="775" ht="12"/>
    <row r="776" ht="12"/>
    <row r="777" ht="12"/>
    <row r="778" ht="12"/>
    <row r="779" ht="12"/>
    <row r="780" ht="12"/>
    <row r="781" ht="12"/>
    <row r="782" ht="12"/>
    <row r="783" ht="12"/>
    <row r="784" ht="12"/>
    <row r="785" ht="12"/>
    <row r="786" ht="12"/>
    <row r="787" ht="12"/>
    <row r="788" ht="12"/>
    <row r="789" ht="12"/>
    <row r="790" ht="12"/>
    <row r="791" ht="12"/>
    <row r="792" ht="12"/>
    <row r="793" ht="12"/>
    <row r="794" ht="12"/>
    <row r="795" ht="12"/>
    <row r="796" ht="12"/>
    <row r="797" ht="12"/>
    <row r="798" ht="12"/>
    <row r="799" ht="12"/>
    <row r="800" ht="12"/>
    <row r="801" ht="12"/>
    <row r="802" ht="12"/>
    <row r="803" ht="12"/>
    <row r="804" ht="12"/>
    <row r="805" ht="12"/>
    <row r="806" ht="12"/>
    <row r="807" ht="12"/>
    <row r="808" ht="12"/>
    <row r="809" ht="12"/>
    <row r="810" ht="12"/>
    <row r="811" ht="12"/>
    <row r="812" ht="12"/>
    <row r="813" ht="12"/>
    <row r="814" ht="12"/>
    <row r="815" ht="12"/>
    <row r="816" ht="12"/>
    <row r="817" ht="12"/>
    <row r="818" ht="12"/>
    <row r="819" ht="12"/>
    <row r="820" ht="12"/>
    <row r="821" ht="12"/>
    <row r="822" ht="12"/>
    <row r="823" ht="12"/>
    <row r="824" ht="12"/>
    <row r="825" ht="12"/>
    <row r="826" ht="12"/>
    <row r="827" ht="12"/>
    <row r="828" ht="12"/>
    <row r="829" ht="12"/>
    <row r="830" ht="12"/>
    <row r="831" ht="12"/>
    <row r="832" ht="12"/>
    <row r="833" ht="12"/>
    <row r="834" ht="12"/>
    <row r="835" ht="12"/>
    <row r="836" ht="12"/>
    <row r="837" ht="12"/>
    <row r="838" ht="12"/>
    <row r="839" ht="12"/>
    <row r="840" ht="12"/>
    <row r="841" ht="12"/>
    <row r="842" ht="12"/>
    <row r="843" ht="12"/>
    <row r="844" ht="12"/>
    <row r="845" ht="12"/>
    <row r="846" ht="12"/>
    <row r="847" ht="12"/>
    <row r="848" ht="12"/>
    <row r="849" ht="12"/>
    <row r="850" ht="12"/>
    <row r="851" ht="12"/>
    <row r="852" ht="12"/>
    <row r="853" ht="12"/>
    <row r="854" ht="12"/>
    <row r="855" ht="12"/>
    <row r="856" ht="12"/>
    <row r="857" ht="12"/>
    <row r="858" ht="12"/>
    <row r="859" ht="12"/>
    <row r="860" ht="12"/>
    <row r="861" ht="12"/>
    <row r="862" ht="12"/>
    <row r="863" ht="12"/>
    <row r="864" ht="12"/>
    <row r="865" ht="12"/>
    <row r="866" ht="12"/>
    <row r="867" ht="12"/>
    <row r="868" ht="12"/>
    <row r="869" ht="12"/>
    <row r="870" ht="12"/>
    <row r="871" ht="12"/>
    <row r="872" ht="12"/>
    <row r="873" ht="12"/>
    <row r="874" ht="12"/>
    <row r="875" ht="12"/>
    <row r="876" ht="12"/>
    <row r="877" ht="12"/>
    <row r="878" ht="12"/>
    <row r="879" ht="12"/>
    <row r="880" ht="12"/>
    <row r="881" ht="12"/>
    <row r="882" ht="12"/>
    <row r="883" ht="12"/>
    <row r="884" ht="12"/>
    <row r="885" ht="12"/>
    <row r="886" ht="12"/>
    <row r="887" ht="12"/>
    <row r="888" ht="12"/>
    <row r="889" ht="12"/>
    <row r="890" ht="12"/>
    <row r="891" ht="12"/>
    <row r="892" ht="12"/>
    <row r="893" ht="12"/>
    <row r="894" ht="12"/>
    <row r="895" ht="12"/>
    <row r="896" ht="12"/>
    <row r="897" ht="12"/>
    <row r="898" ht="12"/>
    <row r="899" ht="12"/>
    <row r="900" ht="12"/>
    <row r="901" ht="12"/>
    <row r="902" ht="12"/>
    <row r="903" ht="12"/>
    <row r="904" ht="12"/>
    <row r="905" ht="12"/>
    <row r="906" ht="12"/>
    <row r="907" ht="12"/>
    <row r="908" ht="12"/>
    <row r="909" ht="12"/>
    <row r="910" ht="12"/>
    <row r="911" ht="12"/>
    <row r="912" ht="12"/>
    <row r="913" ht="12"/>
    <row r="914" ht="12"/>
    <row r="915" ht="12"/>
    <row r="916" ht="12"/>
    <row r="917" ht="12"/>
    <row r="918" ht="12"/>
    <row r="919" ht="12"/>
    <row r="920" ht="12"/>
    <row r="921" ht="12"/>
    <row r="922" ht="12"/>
    <row r="923" ht="12"/>
    <row r="924" ht="12"/>
    <row r="925" ht="12"/>
    <row r="926" ht="12"/>
    <row r="927" ht="12"/>
    <row r="928" ht="12"/>
    <row r="929" ht="12"/>
    <row r="930" ht="12"/>
    <row r="931" ht="12"/>
    <row r="932" ht="12"/>
    <row r="933" ht="12"/>
    <row r="934" ht="12"/>
    <row r="935" ht="12"/>
    <row r="936" ht="12"/>
    <row r="937" ht="12"/>
    <row r="938" ht="12"/>
    <row r="939" ht="12"/>
    <row r="940" ht="12"/>
    <row r="941" ht="12"/>
    <row r="942" ht="12"/>
    <row r="943" ht="12"/>
    <row r="944" ht="12"/>
    <row r="945" ht="12"/>
    <row r="946" ht="12"/>
    <row r="947" ht="12"/>
    <row r="948" ht="12"/>
    <row r="949" ht="12"/>
    <row r="950" ht="12"/>
    <row r="951" ht="12"/>
    <row r="952" ht="12"/>
    <row r="953" ht="12"/>
    <row r="954" ht="12"/>
    <row r="955" ht="12"/>
    <row r="956" ht="12"/>
    <row r="957" ht="12"/>
    <row r="958" ht="12"/>
    <row r="959" ht="12"/>
    <row r="960" ht="12"/>
    <row r="961" ht="12"/>
    <row r="962" ht="12"/>
    <row r="963" ht="12"/>
    <row r="964" ht="12"/>
    <row r="965" ht="12"/>
    <row r="966" ht="12"/>
    <row r="967" ht="12"/>
    <row r="968" ht="12"/>
    <row r="969" ht="12"/>
    <row r="970" ht="12"/>
    <row r="971" ht="12"/>
    <row r="972" ht="12"/>
    <row r="973" ht="12"/>
    <row r="974" ht="12"/>
    <row r="975" ht="12"/>
    <row r="976" ht="12"/>
    <row r="977" ht="12"/>
    <row r="978" ht="12"/>
    <row r="979" ht="12"/>
    <row r="980" ht="12"/>
    <row r="981" ht="12"/>
    <row r="982" ht="12"/>
    <row r="983" ht="12"/>
    <row r="984" ht="12"/>
    <row r="985" ht="12"/>
    <row r="986" ht="12"/>
    <row r="987" ht="12"/>
    <row r="988" ht="12"/>
    <row r="989" ht="12"/>
    <row r="990" ht="12"/>
    <row r="991" ht="12"/>
    <row r="992" ht="12"/>
    <row r="993" ht="12"/>
    <row r="994" ht="12"/>
    <row r="995" ht="12"/>
    <row r="996" ht="12"/>
    <row r="997" ht="12"/>
    <row r="998" ht="12"/>
    <row r="999" ht="12"/>
    <row r="1000" ht="12"/>
    <row r="1001" ht="12"/>
  </sheetData>
  <mergeCells count="1">
    <mergeCell ref="A2:D2"/>
  </mergeCells>
  <pageMargins left="0.27559055118110237" right="0.27559055118110237" top="0.39370078740157483" bottom="0.39370078740157483" header="0" footer="0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850"/>
  <sheetViews>
    <sheetView showGridLines="0" zoomScaleNormal="100" workbookViewId="0">
      <selection sqref="A1:F66"/>
    </sheetView>
  </sheetViews>
  <sheetFormatPr baseColWidth="10" defaultColWidth="11.5" defaultRowHeight="15" customHeight="1"/>
  <cols>
    <col min="1" max="1" width="23.33203125" style="269" customWidth="1"/>
    <col min="2" max="2" width="12.1640625" style="269" customWidth="1"/>
    <col min="3" max="3" width="15.83203125" style="269" customWidth="1"/>
    <col min="4" max="4" width="8.1640625" style="269" customWidth="1"/>
    <col min="5" max="5" width="8.5" style="269" customWidth="1"/>
    <col min="6" max="6" width="7.6640625" style="269" customWidth="1"/>
    <col min="7" max="16384" width="11.5" style="269"/>
  </cols>
  <sheetData>
    <row r="1" spans="1:6" ht="16.25" customHeight="1">
      <c r="A1" s="266" t="s">
        <v>592</v>
      </c>
      <c r="B1" s="258"/>
      <c r="C1" s="258"/>
      <c r="D1" s="258"/>
      <c r="E1" s="267"/>
      <c r="F1" s="268"/>
    </row>
    <row r="2" spans="1:6" ht="12" customHeight="1">
      <c r="A2" s="790" t="s">
        <v>593</v>
      </c>
      <c r="B2" s="790"/>
      <c r="C2" s="790"/>
      <c r="D2" s="790"/>
      <c r="E2" s="790"/>
      <c r="F2" s="790"/>
    </row>
    <row r="3" spans="1:6" ht="5" customHeight="1">
      <c r="A3" s="791"/>
      <c r="B3" s="791"/>
      <c r="C3" s="791"/>
      <c r="D3" s="791"/>
      <c r="E3" s="791"/>
      <c r="F3" s="791"/>
    </row>
    <row r="4" spans="1:6" ht="18" customHeight="1">
      <c r="A4" s="270" t="s">
        <v>177</v>
      </c>
      <c r="B4" s="271" t="s">
        <v>214</v>
      </c>
      <c r="C4" s="271" t="s">
        <v>215</v>
      </c>
      <c r="D4" s="270" t="s">
        <v>180</v>
      </c>
      <c r="E4" s="272" t="s">
        <v>216</v>
      </c>
      <c r="F4" s="272" t="s">
        <v>183</v>
      </c>
    </row>
    <row r="5" spans="1:6" s="54" customFormat="1" ht="3" customHeight="1">
      <c r="A5" s="707"/>
      <c r="B5" s="707"/>
      <c r="C5" s="707"/>
      <c r="D5" s="707"/>
      <c r="E5" s="707"/>
      <c r="F5" s="707"/>
    </row>
    <row r="6" spans="1:6" ht="11" customHeight="1">
      <c r="A6" s="708" t="s">
        <v>196</v>
      </c>
      <c r="B6" s="98" t="s">
        <v>221</v>
      </c>
      <c r="C6" s="98" t="s">
        <v>220</v>
      </c>
      <c r="D6" s="98" t="s">
        <v>219</v>
      </c>
      <c r="E6" s="709">
        <v>150</v>
      </c>
      <c r="F6" s="710">
        <v>9</v>
      </c>
    </row>
    <row r="7" spans="1:6" ht="11" customHeight="1">
      <c r="A7" s="711"/>
      <c r="B7" s="712" t="s">
        <v>221</v>
      </c>
      <c r="C7" s="712" t="s">
        <v>222</v>
      </c>
      <c r="D7" s="712" t="s">
        <v>219</v>
      </c>
      <c r="E7" s="713">
        <v>583</v>
      </c>
      <c r="F7" s="714">
        <v>9</v>
      </c>
    </row>
    <row r="8" spans="1:6" ht="11" customHeight="1">
      <c r="A8" s="787" t="s">
        <v>197</v>
      </c>
      <c r="B8" s="98" t="s">
        <v>223</v>
      </c>
      <c r="C8" s="98" t="s">
        <v>224</v>
      </c>
      <c r="D8" s="98" t="s">
        <v>219</v>
      </c>
      <c r="E8" s="709">
        <v>207</v>
      </c>
      <c r="F8" s="710">
        <v>14</v>
      </c>
    </row>
    <row r="9" spans="1:6" ht="11" customHeight="1">
      <c r="A9" s="788"/>
      <c r="B9" s="98" t="s">
        <v>217</v>
      </c>
      <c r="C9" s="98" t="s">
        <v>218</v>
      </c>
      <c r="D9" s="98" t="s">
        <v>219</v>
      </c>
      <c r="E9" s="709">
        <v>140</v>
      </c>
      <c r="F9" s="710">
        <v>14</v>
      </c>
    </row>
    <row r="10" spans="1:6" ht="11" customHeight="1">
      <c r="A10" s="788"/>
      <c r="B10" s="98" t="s">
        <v>225</v>
      </c>
      <c r="C10" s="98" t="s">
        <v>226</v>
      </c>
      <c r="D10" s="98" t="s">
        <v>227</v>
      </c>
      <c r="E10" s="709">
        <v>47</v>
      </c>
      <c r="F10" s="710">
        <v>6</v>
      </c>
    </row>
    <row r="11" spans="1:6" ht="11" customHeight="1">
      <c r="A11" s="788"/>
      <c r="B11" s="98" t="s">
        <v>221</v>
      </c>
      <c r="C11" s="98" t="s">
        <v>222</v>
      </c>
      <c r="D11" s="98" t="s">
        <v>219</v>
      </c>
      <c r="E11" s="709">
        <v>50</v>
      </c>
      <c r="F11" s="710">
        <v>14</v>
      </c>
    </row>
    <row r="12" spans="1:6" ht="11" customHeight="1">
      <c r="A12" s="789"/>
      <c r="B12" s="712" t="s">
        <v>221</v>
      </c>
      <c r="C12" s="712" t="s">
        <v>220</v>
      </c>
      <c r="D12" s="712" t="s">
        <v>219</v>
      </c>
      <c r="E12" s="713">
        <v>1</v>
      </c>
      <c r="F12" s="714">
        <v>14</v>
      </c>
    </row>
    <row r="13" spans="1:6" ht="11" customHeight="1">
      <c r="A13" s="787" t="s">
        <v>228</v>
      </c>
      <c r="B13" s="98" t="s">
        <v>229</v>
      </c>
      <c r="C13" s="98" t="s">
        <v>230</v>
      </c>
      <c r="D13" s="98" t="s">
        <v>219</v>
      </c>
      <c r="E13" s="709">
        <v>94</v>
      </c>
      <c r="F13" s="710">
        <v>12</v>
      </c>
    </row>
    <row r="14" spans="1:6" ht="11" customHeight="1">
      <c r="A14" s="788"/>
      <c r="B14" s="98" t="s">
        <v>229</v>
      </c>
      <c r="C14" s="98" t="s">
        <v>231</v>
      </c>
      <c r="D14" s="98" t="s">
        <v>219</v>
      </c>
      <c r="E14" s="709">
        <v>105</v>
      </c>
      <c r="F14" s="710">
        <v>12</v>
      </c>
    </row>
    <row r="15" spans="1:6" ht="11" customHeight="1">
      <c r="A15" s="788"/>
      <c r="B15" s="98" t="s">
        <v>229</v>
      </c>
      <c r="C15" s="98" t="s">
        <v>232</v>
      </c>
      <c r="D15" s="98" t="s">
        <v>219</v>
      </c>
      <c r="E15" s="709">
        <v>100</v>
      </c>
      <c r="F15" s="710">
        <v>12</v>
      </c>
    </row>
    <row r="16" spans="1:6" ht="11" customHeight="1">
      <c r="A16" s="788"/>
      <c r="B16" s="98" t="s">
        <v>229</v>
      </c>
      <c r="C16" s="98" t="s">
        <v>233</v>
      </c>
      <c r="D16" s="98" t="s">
        <v>219</v>
      </c>
      <c r="E16" s="709">
        <v>118</v>
      </c>
      <c r="F16" s="710">
        <v>12</v>
      </c>
    </row>
    <row r="17" spans="1:6" ht="11" customHeight="1">
      <c r="A17" s="788"/>
      <c r="B17" s="98" t="s">
        <v>229</v>
      </c>
      <c r="C17" s="98" t="s">
        <v>234</v>
      </c>
      <c r="D17" s="98" t="s">
        <v>219</v>
      </c>
      <c r="E17" s="709">
        <v>27</v>
      </c>
      <c r="F17" s="710">
        <v>12</v>
      </c>
    </row>
    <row r="18" spans="1:6" ht="11" customHeight="1">
      <c r="A18" s="788"/>
      <c r="B18" s="98" t="s">
        <v>229</v>
      </c>
      <c r="C18" s="98" t="s">
        <v>235</v>
      </c>
      <c r="D18" s="98" t="s">
        <v>219</v>
      </c>
      <c r="E18" s="709">
        <v>90</v>
      </c>
      <c r="F18" s="710">
        <v>12</v>
      </c>
    </row>
    <row r="19" spans="1:6" ht="11" customHeight="1">
      <c r="A19" s="788"/>
      <c r="B19" s="98" t="s">
        <v>229</v>
      </c>
      <c r="C19" s="98" t="s">
        <v>236</v>
      </c>
      <c r="D19" s="98" t="s">
        <v>219</v>
      </c>
      <c r="E19" s="709">
        <v>50</v>
      </c>
      <c r="F19" s="710">
        <v>12</v>
      </c>
    </row>
    <row r="20" spans="1:6" ht="11" customHeight="1">
      <c r="A20" s="788"/>
      <c r="B20" s="98" t="s">
        <v>229</v>
      </c>
      <c r="C20" s="98" t="s">
        <v>237</v>
      </c>
      <c r="D20" s="98" t="s">
        <v>219</v>
      </c>
      <c r="E20" s="709">
        <v>154</v>
      </c>
      <c r="F20" s="710">
        <v>12</v>
      </c>
    </row>
    <row r="21" spans="1:6" ht="11" customHeight="1">
      <c r="A21" s="788"/>
      <c r="B21" s="98" t="s">
        <v>229</v>
      </c>
      <c r="C21" s="98" t="s">
        <v>238</v>
      </c>
      <c r="D21" s="98" t="s">
        <v>219</v>
      </c>
      <c r="E21" s="709">
        <v>196</v>
      </c>
      <c r="F21" s="710">
        <v>12</v>
      </c>
    </row>
    <row r="22" spans="1:6" ht="11" customHeight="1">
      <c r="A22" s="788"/>
      <c r="B22" s="98" t="s">
        <v>229</v>
      </c>
      <c r="C22" s="98" t="s">
        <v>239</v>
      </c>
      <c r="D22" s="98" t="s">
        <v>219</v>
      </c>
      <c r="E22" s="709">
        <v>34</v>
      </c>
      <c r="F22" s="710">
        <v>12</v>
      </c>
    </row>
    <row r="23" spans="1:6" ht="11" customHeight="1">
      <c r="A23" s="789"/>
      <c r="B23" s="712" t="s">
        <v>229</v>
      </c>
      <c r="C23" s="712" t="s">
        <v>240</v>
      </c>
      <c r="D23" s="712" t="s">
        <v>219</v>
      </c>
      <c r="E23" s="713">
        <v>57</v>
      </c>
      <c r="F23" s="714">
        <v>12</v>
      </c>
    </row>
    <row r="24" spans="1:6" ht="11" customHeight="1">
      <c r="A24" s="787" t="s">
        <v>547</v>
      </c>
      <c r="B24" s="98" t="s">
        <v>217</v>
      </c>
      <c r="C24" s="98" t="s">
        <v>241</v>
      </c>
      <c r="D24" s="98" t="s">
        <v>219</v>
      </c>
      <c r="E24" s="709">
        <v>30</v>
      </c>
      <c r="F24" s="710">
        <v>7</v>
      </c>
    </row>
    <row r="25" spans="1:6" ht="11" customHeight="1">
      <c r="A25" s="788"/>
      <c r="B25" s="98" t="s">
        <v>242</v>
      </c>
      <c r="C25" s="98" t="s">
        <v>243</v>
      </c>
      <c r="D25" s="98" t="s">
        <v>227</v>
      </c>
      <c r="E25" s="709">
        <v>1330</v>
      </c>
      <c r="F25" s="710">
        <v>4</v>
      </c>
    </row>
    <row r="26" spans="1:6" ht="11" customHeight="1">
      <c r="A26" s="788"/>
      <c r="B26" s="98" t="s">
        <v>244</v>
      </c>
      <c r="C26" s="98" t="s">
        <v>549</v>
      </c>
      <c r="D26" s="98" t="s">
        <v>245</v>
      </c>
      <c r="E26" s="709">
        <v>338</v>
      </c>
      <c r="F26" s="710">
        <v>5.93</v>
      </c>
    </row>
    <row r="27" spans="1:6" ht="11" customHeight="1">
      <c r="A27" s="789"/>
      <c r="B27" s="712" t="s">
        <v>244</v>
      </c>
      <c r="C27" s="712" t="s">
        <v>246</v>
      </c>
      <c r="D27" s="98" t="s">
        <v>245</v>
      </c>
      <c r="E27" s="713">
        <v>695</v>
      </c>
      <c r="F27" s="714">
        <v>5.93</v>
      </c>
    </row>
    <row r="28" spans="1:6" ht="11" customHeight="1">
      <c r="A28" s="787" t="s">
        <v>247</v>
      </c>
      <c r="B28" s="98" t="s">
        <v>248</v>
      </c>
      <c r="C28" s="98" t="s">
        <v>249</v>
      </c>
      <c r="D28" s="717" t="s">
        <v>219</v>
      </c>
      <c r="E28" s="709">
        <v>600</v>
      </c>
      <c r="F28" s="710">
        <v>8</v>
      </c>
    </row>
    <row r="29" spans="1:6" ht="11" customHeight="1">
      <c r="A29" s="788"/>
      <c r="B29" s="98" t="s">
        <v>248</v>
      </c>
      <c r="C29" s="98" t="s">
        <v>47</v>
      </c>
      <c r="D29" s="98" t="s">
        <v>227</v>
      </c>
      <c r="E29" s="709">
        <v>1800</v>
      </c>
      <c r="F29" s="710">
        <v>5</v>
      </c>
    </row>
    <row r="30" spans="1:6" ht="11" customHeight="1">
      <c r="A30" s="788"/>
      <c r="B30" s="98" t="s">
        <v>248</v>
      </c>
      <c r="C30" s="98" t="s">
        <v>250</v>
      </c>
      <c r="D30" s="98" t="s">
        <v>219</v>
      </c>
      <c r="E30" s="709">
        <v>595</v>
      </c>
      <c r="F30" s="710">
        <v>8</v>
      </c>
    </row>
    <row r="31" spans="1:6" ht="11" customHeight="1">
      <c r="A31" s="788"/>
      <c r="B31" s="98" t="s">
        <v>248</v>
      </c>
      <c r="C31" s="98" t="s">
        <v>251</v>
      </c>
      <c r="D31" s="98" t="s">
        <v>227</v>
      </c>
      <c r="E31" s="709">
        <v>2276</v>
      </c>
      <c r="F31" s="710">
        <v>5</v>
      </c>
    </row>
    <row r="32" spans="1:6" ht="11" customHeight="1">
      <c r="A32" s="788"/>
      <c r="B32" s="98" t="s">
        <v>248</v>
      </c>
      <c r="C32" s="98" t="s">
        <v>252</v>
      </c>
      <c r="D32" s="98" t="s">
        <v>219</v>
      </c>
      <c r="E32" s="709">
        <v>146</v>
      </c>
      <c r="F32" s="710">
        <v>8</v>
      </c>
    </row>
    <row r="33" spans="1:6" ht="11" customHeight="1">
      <c r="A33" s="788"/>
      <c r="B33" s="98" t="s">
        <v>248</v>
      </c>
      <c r="C33" s="98" t="s">
        <v>471</v>
      </c>
      <c r="D33" s="98" t="s">
        <v>219</v>
      </c>
      <c r="E33" s="709">
        <v>90</v>
      </c>
      <c r="F33" s="710">
        <v>8</v>
      </c>
    </row>
    <row r="34" spans="1:6" ht="11" customHeight="1">
      <c r="A34" s="788"/>
      <c r="B34" s="98" t="s">
        <v>248</v>
      </c>
      <c r="C34" s="98" t="s">
        <v>470</v>
      </c>
      <c r="D34" s="98" t="s">
        <v>219</v>
      </c>
      <c r="E34" s="709">
        <v>120</v>
      </c>
      <c r="F34" s="710">
        <v>8</v>
      </c>
    </row>
    <row r="35" spans="1:6" ht="11" customHeight="1">
      <c r="A35" s="788"/>
      <c r="B35" s="98" t="s">
        <v>248</v>
      </c>
      <c r="C35" s="98" t="s">
        <v>253</v>
      </c>
      <c r="D35" s="98" t="s">
        <v>227</v>
      </c>
      <c r="E35" s="709">
        <v>2830</v>
      </c>
      <c r="F35" s="710">
        <v>5</v>
      </c>
    </row>
    <row r="36" spans="1:6" ht="11" customHeight="1">
      <c r="A36" s="789"/>
      <c r="B36" s="712" t="s">
        <v>248</v>
      </c>
      <c r="C36" s="712" t="s">
        <v>472</v>
      </c>
      <c r="D36" s="712" t="s">
        <v>219</v>
      </c>
      <c r="E36" s="713">
        <v>400</v>
      </c>
      <c r="F36" s="714">
        <v>8</v>
      </c>
    </row>
    <row r="37" spans="1:6" ht="11" customHeight="1">
      <c r="A37" s="716" t="s">
        <v>254</v>
      </c>
      <c r="B37" s="712" t="s">
        <v>255</v>
      </c>
      <c r="C37" s="712" t="s">
        <v>256</v>
      </c>
      <c r="D37" s="712" t="s">
        <v>214</v>
      </c>
      <c r="E37" s="713">
        <v>326</v>
      </c>
      <c r="F37" s="714">
        <v>6</v>
      </c>
    </row>
    <row r="38" spans="1:6" ht="11" customHeight="1">
      <c r="A38" s="718" t="s">
        <v>207</v>
      </c>
      <c r="B38" s="719" t="s">
        <v>257</v>
      </c>
      <c r="C38" s="719" t="s">
        <v>258</v>
      </c>
      <c r="D38" s="712" t="s">
        <v>214</v>
      </c>
      <c r="E38" s="720">
        <v>34</v>
      </c>
      <c r="F38" s="721">
        <v>5</v>
      </c>
    </row>
    <row r="39" spans="1:6" ht="11" customHeight="1">
      <c r="A39" s="716" t="s">
        <v>259</v>
      </c>
      <c r="B39" s="722" t="s">
        <v>260</v>
      </c>
      <c r="C39" s="722" t="s">
        <v>261</v>
      </c>
      <c r="D39" s="722" t="s">
        <v>219</v>
      </c>
      <c r="E39" s="713">
        <v>50</v>
      </c>
      <c r="F39" s="714">
        <v>4</v>
      </c>
    </row>
    <row r="40" spans="1:6" ht="11" customHeight="1">
      <c r="A40" s="715" t="s">
        <v>208</v>
      </c>
      <c r="B40" s="723" t="s">
        <v>262</v>
      </c>
      <c r="C40" s="723" t="s">
        <v>263</v>
      </c>
      <c r="D40" s="724" t="s">
        <v>219</v>
      </c>
      <c r="E40" s="709">
        <v>168</v>
      </c>
      <c r="F40" s="710">
        <v>9</v>
      </c>
    </row>
    <row r="41" spans="1:6" ht="11" customHeight="1">
      <c r="A41" s="787" t="s">
        <v>264</v>
      </c>
      <c r="B41" s="725" t="s">
        <v>451</v>
      </c>
      <c r="C41" s="725" t="s">
        <v>451</v>
      </c>
      <c r="D41" s="723" t="s">
        <v>214</v>
      </c>
      <c r="E41" s="726">
        <v>41</v>
      </c>
      <c r="F41" s="727">
        <v>5</v>
      </c>
    </row>
    <row r="42" spans="1:6" ht="11" customHeight="1">
      <c r="A42" s="788"/>
      <c r="B42" s="723" t="s">
        <v>393</v>
      </c>
      <c r="C42" s="723" t="s">
        <v>393</v>
      </c>
      <c r="D42" s="723" t="s">
        <v>214</v>
      </c>
      <c r="E42" s="709">
        <v>23</v>
      </c>
      <c r="F42" s="710">
        <v>5</v>
      </c>
    </row>
    <row r="43" spans="1:6" ht="11" customHeight="1">
      <c r="A43" s="788"/>
      <c r="B43" s="723" t="s">
        <v>548</v>
      </c>
      <c r="C43" s="723" t="s">
        <v>548</v>
      </c>
      <c r="D43" s="723" t="s">
        <v>214</v>
      </c>
      <c r="E43" s="709">
        <v>63</v>
      </c>
      <c r="F43" s="710">
        <v>5</v>
      </c>
    </row>
    <row r="44" spans="1:6" ht="11" customHeight="1">
      <c r="A44" s="788"/>
      <c r="B44" s="723" t="s">
        <v>265</v>
      </c>
      <c r="C44" s="723" t="s">
        <v>265</v>
      </c>
      <c r="D44" s="723" t="s">
        <v>214</v>
      </c>
      <c r="E44" s="709">
        <v>16</v>
      </c>
      <c r="F44" s="710">
        <v>1.9</v>
      </c>
    </row>
    <row r="45" spans="1:6" ht="11" customHeight="1">
      <c r="A45" s="788"/>
      <c r="B45" s="723" t="s">
        <v>456</v>
      </c>
      <c r="C45" s="723" t="s">
        <v>456</v>
      </c>
      <c r="D45" s="723" t="s">
        <v>214</v>
      </c>
      <c r="E45" s="709">
        <v>40</v>
      </c>
      <c r="F45" s="710">
        <v>5</v>
      </c>
    </row>
    <row r="46" spans="1:6" ht="11" customHeight="1">
      <c r="A46" s="788"/>
      <c r="B46" s="723" t="s">
        <v>408</v>
      </c>
      <c r="C46" s="723" t="s">
        <v>266</v>
      </c>
      <c r="D46" s="723" t="s">
        <v>214</v>
      </c>
      <c r="E46" s="709">
        <v>215</v>
      </c>
      <c r="F46" s="710">
        <v>5</v>
      </c>
    </row>
    <row r="47" spans="1:6" ht="11" customHeight="1">
      <c r="A47" s="788"/>
      <c r="B47" s="723" t="s">
        <v>408</v>
      </c>
      <c r="C47" s="723" t="s">
        <v>267</v>
      </c>
      <c r="D47" s="723" t="s">
        <v>219</v>
      </c>
      <c r="E47" s="709">
        <v>148</v>
      </c>
      <c r="F47" s="710">
        <v>10</v>
      </c>
    </row>
    <row r="48" spans="1:6" ht="11" customHeight="1">
      <c r="A48" s="788"/>
      <c r="B48" s="723" t="s">
        <v>408</v>
      </c>
      <c r="C48" s="723" t="s">
        <v>450</v>
      </c>
      <c r="D48" s="723" t="s">
        <v>219</v>
      </c>
      <c r="E48" s="709">
        <v>72</v>
      </c>
      <c r="F48" s="710">
        <v>10</v>
      </c>
    </row>
    <row r="49" spans="1:6" ht="11" customHeight="1">
      <c r="A49" s="788"/>
      <c r="B49" s="723" t="s">
        <v>408</v>
      </c>
      <c r="C49" s="723" t="s">
        <v>409</v>
      </c>
      <c r="D49" s="723" t="s">
        <v>219</v>
      </c>
      <c r="E49" s="709">
        <v>41</v>
      </c>
      <c r="F49" s="710">
        <v>10</v>
      </c>
    </row>
    <row r="50" spans="1:6" ht="11" customHeight="1">
      <c r="A50" s="788"/>
      <c r="B50" s="723" t="s">
        <v>242</v>
      </c>
      <c r="C50" s="723" t="s">
        <v>268</v>
      </c>
      <c r="D50" s="723" t="s">
        <v>219</v>
      </c>
      <c r="E50" s="709">
        <v>61</v>
      </c>
      <c r="F50" s="710">
        <v>10</v>
      </c>
    </row>
    <row r="51" spans="1:6" ht="11" customHeight="1">
      <c r="A51" s="788"/>
      <c r="B51" s="723" t="s">
        <v>242</v>
      </c>
      <c r="C51" s="723" t="s">
        <v>45</v>
      </c>
      <c r="D51" s="723" t="s">
        <v>219</v>
      </c>
      <c r="E51" s="709">
        <v>286</v>
      </c>
      <c r="F51" s="710">
        <v>10</v>
      </c>
    </row>
    <row r="52" spans="1:6" ht="11" customHeight="1">
      <c r="A52" s="788"/>
      <c r="B52" s="723" t="s">
        <v>248</v>
      </c>
      <c r="C52" s="723" t="s">
        <v>271</v>
      </c>
      <c r="D52" s="723" t="s">
        <v>219</v>
      </c>
      <c r="E52" s="709">
        <v>172</v>
      </c>
      <c r="F52" s="710">
        <v>10</v>
      </c>
    </row>
    <row r="53" spans="1:6" ht="11" customHeight="1">
      <c r="A53" s="788"/>
      <c r="B53" s="723" t="s">
        <v>248</v>
      </c>
      <c r="C53" s="723" t="s">
        <v>272</v>
      </c>
      <c r="D53" s="723" t="s">
        <v>219</v>
      </c>
      <c r="E53" s="709">
        <v>116</v>
      </c>
      <c r="F53" s="710">
        <v>10</v>
      </c>
    </row>
    <row r="54" spans="1:6" ht="11" customHeight="1">
      <c r="A54" s="788"/>
      <c r="B54" s="723" t="s">
        <v>248</v>
      </c>
      <c r="C54" s="723" t="s">
        <v>269</v>
      </c>
      <c r="D54" s="723" t="s">
        <v>219</v>
      </c>
      <c r="E54" s="709">
        <v>156</v>
      </c>
      <c r="F54" s="710">
        <v>10</v>
      </c>
    </row>
    <row r="55" spans="1:6" ht="11" customHeight="1">
      <c r="A55" s="788"/>
      <c r="B55" s="723" t="s">
        <v>248</v>
      </c>
      <c r="C55" s="723" t="s">
        <v>270</v>
      </c>
      <c r="D55" s="723" t="s">
        <v>219</v>
      </c>
      <c r="E55" s="709">
        <v>162</v>
      </c>
      <c r="F55" s="710">
        <v>10</v>
      </c>
    </row>
    <row r="56" spans="1:6" ht="11" customHeight="1">
      <c r="A56" s="788"/>
      <c r="B56" s="723" t="s">
        <v>248</v>
      </c>
      <c r="C56" s="723" t="s">
        <v>279</v>
      </c>
      <c r="D56" s="723" t="s">
        <v>214</v>
      </c>
      <c r="E56" s="709">
        <v>1689</v>
      </c>
      <c r="F56" s="710">
        <v>5</v>
      </c>
    </row>
    <row r="57" spans="1:6" ht="11" customHeight="1">
      <c r="A57" s="788"/>
      <c r="B57" s="723" t="s">
        <v>248</v>
      </c>
      <c r="C57" s="723" t="s">
        <v>273</v>
      </c>
      <c r="D57" s="723" t="s">
        <v>219</v>
      </c>
      <c r="E57" s="709">
        <v>289</v>
      </c>
      <c r="F57" s="710">
        <v>10</v>
      </c>
    </row>
    <row r="58" spans="1:6" ht="11" customHeight="1">
      <c r="A58" s="788"/>
      <c r="B58" s="723" t="s">
        <v>260</v>
      </c>
      <c r="C58" s="723" t="s">
        <v>274</v>
      </c>
      <c r="D58" s="723" t="s">
        <v>219</v>
      </c>
      <c r="E58" s="709">
        <v>214</v>
      </c>
      <c r="F58" s="710">
        <v>10</v>
      </c>
    </row>
    <row r="59" spans="1:6" ht="11" customHeight="1">
      <c r="A59" s="788"/>
      <c r="B59" s="723" t="s">
        <v>260</v>
      </c>
      <c r="C59" s="723" t="s">
        <v>275</v>
      </c>
      <c r="D59" s="723" t="s">
        <v>219</v>
      </c>
      <c r="E59" s="709">
        <v>62</v>
      </c>
      <c r="F59" s="710">
        <v>10</v>
      </c>
    </row>
    <row r="60" spans="1:6" ht="11" customHeight="1">
      <c r="A60" s="788"/>
      <c r="B60" s="723" t="s">
        <v>221</v>
      </c>
      <c r="C60" s="723" t="s">
        <v>279</v>
      </c>
      <c r="D60" s="723" t="s">
        <v>214</v>
      </c>
      <c r="E60" s="709">
        <v>1</v>
      </c>
      <c r="F60" s="710">
        <v>5</v>
      </c>
    </row>
    <row r="61" spans="1:6" ht="11" customHeight="1">
      <c r="A61" s="788"/>
      <c r="B61" s="723" t="s">
        <v>244</v>
      </c>
      <c r="C61" s="723" t="s">
        <v>276</v>
      </c>
      <c r="D61" s="723" t="s">
        <v>245</v>
      </c>
      <c r="E61" s="709">
        <v>67</v>
      </c>
      <c r="F61" s="710">
        <v>10</v>
      </c>
    </row>
    <row r="62" spans="1:6" ht="11" customHeight="1">
      <c r="A62" s="788"/>
      <c r="B62" s="723" t="s">
        <v>277</v>
      </c>
      <c r="C62" s="723" t="s">
        <v>277</v>
      </c>
      <c r="D62" s="723" t="s">
        <v>214</v>
      </c>
      <c r="E62" s="709">
        <v>37</v>
      </c>
      <c r="F62" s="710">
        <v>5</v>
      </c>
    </row>
    <row r="63" spans="1:6" ht="11" customHeight="1">
      <c r="A63" s="788"/>
      <c r="B63" s="722" t="s">
        <v>278</v>
      </c>
      <c r="C63" s="723" t="s">
        <v>278</v>
      </c>
      <c r="D63" s="722" t="s">
        <v>214</v>
      </c>
      <c r="E63" s="709">
        <v>148</v>
      </c>
      <c r="F63" s="714">
        <v>5</v>
      </c>
    </row>
    <row r="64" spans="1:6" ht="9" customHeight="1">
      <c r="A64" s="265" t="s">
        <v>213</v>
      </c>
      <c r="B64" s="265"/>
      <c r="C64" s="274"/>
      <c r="E64" s="274"/>
    </row>
    <row r="65" spans="1:2" ht="9" customHeight="1">
      <c r="A65" s="481" t="s">
        <v>55</v>
      </c>
      <c r="B65" s="275"/>
    </row>
    <row r="66" spans="1:2" ht="9" customHeight="1">
      <c r="A66" s="481" t="s">
        <v>56</v>
      </c>
    </row>
    <row r="67" spans="1:2" ht="13"/>
    <row r="68" spans="1:2" ht="13"/>
    <row r="69" spans="1:2" ht="13"/>
    <row r="70" spans="1:2" ht="13"/>
    <row r="71" spans="1:2" ht="13"/>
    <row r="72" spans="1:2" ht="13"/>
    <row r="73" spans="1:2" ht="13"/>
    <row r="74" spans="1:2" ht="13"/>
    <row r="75" spans="1:2" ht="13"/>
    <row r="76" spans="1:2" ht="13"/>
    <row r="77" spans="1:2" ht="13"/>
    <row r="78" spans="1:2" ht="13"/>
    <row r="79" spans="1:2" ht="13"/>
    <row r="80" spans="1:2" ht="13"/>
    <row r="81" ht="13"/>
    <row r="82" ht="13"/>
    <row r="83" ht="13"/>
    <row r="84" ht="13"/>
    <row r="85" ht="13"/>
    <row r="86" ht="13"/>
    <row r="87" ht="13"/>
    <row r="88" ht="13"/>
    <row r="89" ht="13"/>
    <row r="90" ht="13"/>
    <row r="91" ht="13"/>
    <row r="92" ht="13"/>
    <row r="93" ht="13"/>
    <row r="94" ht="13"/>
    <row r="95" ht="13"/>
    <row r="96" ht="13"/>
    <row r="97" ht="13"/>
    <row r="98" ht="13"/>
    <row r="99" ht="13"/>
    <row r="100" ht="13"/>
    <row r="101" ht="13"/>
    <row r="102" ht="13"/>
    <row r="103" ht="13"/>
    <row r="104" ht="13"/>
    <row r="105" ht="13"/>
    <row r="106" ht="13"/>
    <row r="107" ht="13"/>
    <row r="108" ht="13"/>
    <row r="109" ht="13"/>
    <row r="110" ht="13"/>
    <row r="111" ht="13"/>
    <row r="112" ht="13"/>
    <row r="113" ht="13"/>
    <row r="114" ht="13"/>
    <row r="115" ht="13"/>
    <row r="116" ht="13"/>
    <row r="117" ht="13"/>
    <row r="118" ht="13"/>
    <row r="119" ht="13"/>
    <row r="120" ht="13"/>
    <row r="121" ht="13"/>
    <row r="122" ht="13"/>
    <row r="123" ht="13"/>
    <row r="124" ht="13"/>
    <row r="125" ht="13"/>
    <row r="126" ht="13"/>
    <row r="127" ht="13"/>
    <row r="128" ht="13"/>
    <row r="129" ht="13"/>
    <row r="130" ht="13"/>
    <row r="131" ht="13"/>
    <row r="132" ht="13"/>
    <row r="133" ht="13"/>
    <row r="134" ht="13"/>
    <row r="135" ht="13"/>
    <row r="136" ht="13"/>
    <row r="137" ht="13"/>
    <row r="138" ht="13"/>
    <row r="139" ht="13"/>
    <row r="140" ht="13"/>
    <row r="141" ht="13"/>
    <row r="142" ht="13"/>
    <row r="143" ht="13"/>
    <row r="144" ht="13"/>
    <row r="145" ht="13"/>
    <row r="146" ht="13"/>
    <row r="147" ht="13"/>
    <row r="148" ht="13"/>
    <row r="149" ht="13"/>
    <row r="150" ht="13"/>
    <row r="151" ht="13"/>
    <row r="152" ht="13"/>
    <row r="153" ht="13"/>
    <row r="154" ht="13"/>
    <row r="155" ht="13"/>
    <row r="156" ht="13"/>
    <row r="157" ht="13"/>
    <row r="158" ht="13"/>
    <row r="159" ht="13"/>
    <row r="160" ht="13"/>
    <row r="161" ht="13"/>
    <row r="162" ht="13"/>
    <row r="163" ht="13"/>
    <row r="164" ht="13"/>
    <row r="165" ht="13"/>
    <row r="166" ht="13"/>
    <row r="167" ht="13"/>
    <row r="168" ht="13"/>
    <row r="169" ht="13"/>
    <row r="170" ht="13"/>
    <row r="171" ht="13"/>
    <row r="172" ht="13"/>
    <row r="173" ht="13"/>
    <row r="174" ht="13"/>
    <row r="175" ht="13"/>
    <row r="176" ht="13"/>
    <row r="177" ht="13"/>
    <row r="178" ht="13"/>
    <row r="179" ht="13"/>
    <row r="180" ht="13"/>
    <row r="181" ht="13"/>
    <row r="182" ht="13"/>
    <row r="183" ht="13"/>
    <row r="184" ht="13"/>
    <row r="185" ht="13"/>
    <row r="186" ht="13"/>
    <row r="187" ht="13"/>
    <row r="188" ht="13"/>
    <row r="189" ht="13"/>
    <row r="190" ht="13"/>
    <row r="191" ht="13"/>
    <row r="192" ht="13"/>
    <row r="193" ht="13"/>
    <row r="194" ht="13"/>
    <row r="195" ht="13"/>
    <row r="196" ht="13"/>
    <row r="197" ht="13"/>
    <row r="198" ht="13"/>
    <row r="199" ht="13"/>
    <row r="200" ht="13"/>
    <row r="201" ht="13"/>
    <row r="202" ht="13"/>
    <row r="203" ht="13"/>
    <row r="204" ht="13"/>
    <row r="205" ht="13"/>
    <row r="206" ht="13"/>
    <row r="207" ht="13"/>
    <row r="208" ht="13"/>
    <row r="209" ht="13"/>
    <row r="210" ht="13"/>
    <row r="211" ht="13"/>
    <row r="212" ht="13"/>
    <row r="213" ht="13"/>
    <row r="214" ht="13"/>
    <row r="215" ht="13"/>
    <row r="216" ht="13"/>
    <row r="217" ht="13"/>
    <row r="218" ht="13"/>
    <row r="219" ht="13"/>
    <row r="220" ht="13"/>
    <row r="221" ht="13"/>
    <row r="222" ht="13"/>
    <row r="223" ht="13"/>
    <row r="224" ht="13"/>
    <row r="225" ht="13"/>
    <row r="226" ht="13"/>
    <row r="227" ht="13"/>
    <row r="228" ht="13"/>
    <row r="229" ht="13"/>
    <row r="230" ht="13"/>
    <row r="231" ht="13"/>
    <row r="232" ht="13"/>
    <row r="233" ht="13"/>
    <row r="234" ht="13"/>
    <row r="235" ht="13"/>
    <row r="236" ht="13"/>
    <row r="237" ht="13"/>
    <row r="238" ht="13"/>
    <row r="239" ht="13"/>
    <row r="240" ht="13"/>
    <row r="241" ht="13"/>
    <row r="242" ht="13"/>
    <row r="243" ht="13"/>
    <row r="244" ht="13"/>
    <row r="245" ht="13"/>
    <row r="246" ht="13"/>
    <row r="247" ht="13"/>
    <row r="248" ht="13"/>
    <row r="249" ht="13"/>
    <row r="250" ht="13"/>
    <row r="251" ht="13"/>
    <row r="252" ht="13"/>
    <row r="253" ht="13"/>
    <row r="254" ht="13"/>
    <row r="255" ht="13"/>
    <row r="256" ht="13"/>
    <row r="257" ht="13"/>
    <row r="258" ht="13"/>
    <row r="259" ht="13"/>
    <row r="260" ht="13"/>
    <row r="261" ht="13"/>
    <row r="262" ht="13"/>
    <row r="263" ht="13"/>
    <row r="264" ht="13"/>
    <row r="265" ht="13"/>
    <row r="266" ht="13"/>
    <row r="267" ht="13"/>
    <row r="268" ht="13"/>
    <row r="269" ht="13"/>
    <row r="270" ht="13"/>
    <row r="271" ht="13"/>
    <row r="272" ht="13"/>
    <row r="273" ht="13"/>
    <row r="274" ht="13"/>
    <row r="275" ht="13"/>
    <row r="276" ht="13"/>
    <row r="277" ht="13"/>
    <row r="278" ht="13"/>
    <row r="279" ht="13"/>
    <row r="280" ht="13"/>
    <row r="281" ht="13"/>
    <row r="282" ht="13"/>
    <row r="283" ht="13"/>
    <row r="284" ht="13"/>
    <row r="285" ht="13"/>
    <row r="286" ht="13"/>
    <row r="287" ht="13"/>
    <row r="288" ht="13"/>
    <row r="289" ht="13"/>
    <row r="290" ht="13"/>
    <row r="291" ht="13"/>
    <row r="292" ht="13"/>
    <row r="293" ht="13"/>
    <row r="294" ht="13"/>
    <row r="295" ht="13"/>
    <row r="296" ht="13"/>
    <row r="297" ht="13"/>
    <row r="298" ht="13"/>
    <row r="299" ht="13"/>
    <row r="300" ht="13"/>
    <row r="301" ht="13"/>
    <row r="302" ht="13"/>
    <row r="303" ht="13"/>
    <row r="304" ht="13"/>
    <row r="305" ht="13"/>
    <row r="306" ht="13"/>
    <row r="307" ht="13"/>
    <row r="308" ht="13"/>
    <row r="309" ht="13"/>
    <row r="310" ht="13"/>
    <row r="311" ht="13"/>
    <row r="312" ht="13"/>
    <row r="313" ht="13"/>
    <row r="314" ht="13"/>
    <row r="315" ht="13"/>
    <row r="316" ht="13"/>
    <row r="317" ht="13"/>
    <row r="318" ht="13"/>
    <row r="319" ht="13"/>
    <row r="320" ht="13"/>
    <row r="321" ht="13"/>
    <row r="322" ht="13"/>
    <row r="323" ht="13"/>
    <row r="324" ht="13"/>
    <row r="325" ht="13"/>
    <row r="326" ht="13"/>
    <row r="327" ht="13"/>
    <row r="328" ht="13"/>
    <row r="329" ht="13"/>
    <row r="330" ht="13"/>
    <row r="331" ht="13"/>
    <row r="332" ht="13"/>
    <row r="333" ht="13"/>
    <row r="334" ht="13"/>
    <row r="335" ht="13"/>
    <row r="336" ht="13"/>
    <row r="337" ht="13"/>
    <row r="338" ht="13"/>
    <row r="339" ht="13"/>
    <row r="340" ht="13"/>
    <row r="341" ht="13"/>
    <row r="342" ht="13"/>
    <row r="343" ht="13"/>
    <row r="344" ht="13"/>
    <row r="345" ht="13"/>
    <row r="346" ht="13"/>
    <row r="347" ht="13"/>
    <row r="348" ht="13"/>
    <row r="349" ht="13"/>
    <row r="350" ht="13"/>
    <row r="351" ht="13"/>
    <row r="352" ht="13"/>
    <row r="353" ht="13"/>
    <row r="354" ht="13"/>
    <row r="355" ht="13"/>
    <row r="356" ht="13"/>
    <row r="357" ht="13"/>
    <row r="358" ht="13"/>
    <row r="359" ht="13"/>
    <row r="360" ht="13"/>
    <row r="361" ht="13"/>
    <row r="362" ht="13"/>
    <row r="363" ht="13"/>
    <row r="364" ht="13"/>
    <row r="365" ht="13"/>
    <row r="366" ht="13"/>
    <row r="367" ht="13"/>
    <row r="368" ht="13"/>
    <row r="369" ht="13"/>
    <row r="370" ht="13"/>
    <row r="371" ht="13"/>
    <row r="372" ht="13"/>
    <row r="373" ht="13"/>
    <row r="374" ht="13"/>
    <row r="375" ht="13"/>
    <row r="376" ht="13"/>
    <row r="377" ht="13"/>
    <row r="378" ht="13"/>
    <row r="379" ht="13"/>
    <row r="380" ht="13"/>
    <row r="381" ht="13"/>
    <row r="382" ht="13"/>
    <row r="383" ht="13"/>
    <row r="384" ht="13"/>
    <row r="385" ht="13"/>
    <row r="386" ht="13"/>
    <row r="387" ht="13"/>
    <row r="388" ht="13"/>
    <row r="389" ht="13"/>
    <row r="390" ht="13"/>
    <row r="391" ht="13"/>
    <row r="392" ht="13"/>
    <row r="393" ht="13"/>
    <row r="394" ht="13"/>
    <row r="395" ht="13"/>
    <row r="396" ht="13"/>
    <row r="397" ht="13"/>
    <row r="398" ht="13"/>
    <row r="399" ht="13"/>
    <row r="400" ht="13"/>
    <row r="401" ht="13"/>
    <row r="402" ht="13"/>
    <row r="403" ht="13"/>
    <row r="404" ht="13"/>
    <row r="405" ht="13"/>
    <row r="406" ht="13"/>
    <row r="407" ht="13"/>
    <row r="408" ht="13"/>
    <row r="409" ht="13"/>
    <row r="410" ht="13"/>
    <row r="411" ht="13"/>
    <row r="412" ht="13"/>
    <row r="413" ht="13"/>
    <row r="414" ht="13"/>
    <row r="415" ht="13"/>
    <row r="416" ht="13"/>
    <row r="417" ht="13"/>
    <row r="418" ht="13"/>
    <row r="419" ht="13"/>
    <row r="420" ht="13"/>
    <row r="421" ht="13"/>
    <row r="422" ht="13"/>
    <row r="423" ht="13"/>
    <row r="424" ht="13"/>
    <row r="425" ht="13"/>
    <row r="426" ht="13"/>
    <row r="427" ht="13"/>
    <row r="428" ht="13"/>
    <row r="429" ht="13"/>
    <row r="430" ht="13"/>
    <row r="431" ht="13"/>
    <row r="432" ht="13"/>
    <row r="433" ht="13"/>
    <row r="434" ht="13"/>
    <row r="435" ht="13"/>
    <row r="436" ht="13"/>
    <row r="437" ht="13"/>
    <row r="438" ht="13"/>
    <row r="439" ht="13"/>
    <row r="440" ht="13"/>
    <row r="441" ht="13"/>
    <row r="442" ht="13"/>
    <row r="443" ht="13"/>
    <row r="444" ht="13"/>
    <row r="445" ht="13"/>
    <row r="446" ht="13"/>
    <row r="447" ht="13"/>
    <row r="448" ht="13"/>
    <row r="449" ht="13"/>
    <row r="450" ht="13"/>
    <row r="451" ht="13"/>
    <row r="452" ht="13"/>
    <row r="453" ht="13"/>
    <row r="454" ht="13"/>
    <row r="455" ht="13"/>
    <row r="456" ht="13"/>
    <row r="457" ht="13"/>
    <row r="458" ht="13"/>
    <row r="459" ht="13"/>
    <row r="460" ht="13"/>
    <row r="461" ht="13"/>
    <row r="462" ht="13"/>
    <row r="463" ht="13"/>
    <row r="464" ht="13"/>
    <row r="465" ht="13"/>
    <row r="466" ht="13"/>
    <row r="467" ht="13"/>
    <row r="468" ht="13"/>
    <row r="469" ht="13"/>
    <row r="470" ht="13"/>
    <row r="471" ht="13"/>
    <row r="472" ht="13"/>
    <row r="473" ht="13"/>
    <row r="474" ht="13"/>
    <row r="475" ht="13"/>
    <row r="476" ht="13"/>
    <row r="477" ht="13"/>
    <row r="478" ht="13"/>
    <row r="479" ht="13"/>
    <row r="480" ht="13"/>
    <row r="481" ht="13"/>
    <row r="482" ht="13"/>
    <row r="483" ht="13"/>
    <row r="484" ht="13"/>
    <row r="485" ht="13"/>
    <row r="486" ht="13"/>
    <row r="487" ht="13"/>
    <row r="488" ht="13"/>
    <row r="489" ht="13"/>
    <row r="490" ht="13"/>
    <row r="491" ht="13"/>
    <row r="492" ht="13"/>
    <row r="493" ht="13"/>
    <row r="494" ht="13"/>
    <row r="495" ht="13"/>
    <row r="496" ht="13"/>
    <row r="497" ht="13"/>
    <row r="498" ht="13"/>
    <row r="499" ht="13"/>
    <row r="500" ht="13"/>
    <row r="501" ht="13"/>
    <row r="502" ht="13"/>
    <row r="503" ht="13"/>
    <row r="504" ht="13"/>
    <row r="505" ht="13"/>
    <row r="506" ht="13"/>
    <row r="507" ht="13"/>
    <row r="508" ht="13"/>
    <row r="509" ht="13"/>
    <row r="510" ht="13"/>
    <row r="511" ht="13"/>
    <row r="512" ht="13"/>
    <row r="513" ht="13"/>
    <row r="514" ht="13"/>
    <row r="515" ht="13"/>
    <row r="516" ht="13"/>
    <row r="517" ht="13"/>
    <row r="518" ht="13"/>
    <row r="519" ht="13"/>
    <row r="520" ht="13"/>
    <row r="521" ht="13"/>
    <row r="522" ht="13"/>
    <row r="523" ht="13"/>
    <row r="524" ht="13"/>
    <row r="525" ht="13"/>
    <row r="526" ht="13"/>
    <row r="527" ht="13"/>
    <row r="528" ht="13"/>
    <row r="529" ht="13"/>
    <row r="530" ht="13"/>
    <row r="531" ht="13"/>
    <row r="532" ht="13"/>
    <row r="533" ht="13"/>
    <row r="534" ht="13"/>
    <row r="535" ht="13"/>
    <row r="536" ht="13"/>
    <row r="537" ht="13"/>
    <row r="538" ht="13"/>
    <row r="539" ht="13"/>
    <row r="540" ht="13"/>
    <row r="541" ht="13"/>
    <row r="542" ht="13"/>
    <row r="543" ht="13"/>
    <row r="544" ht="13"/>
    <row r="545" ht="13"/>
    <row r="546" ht="13"/>
    <row r="547" ht="13"/>
    <row r="548" ht="13"/>
    <row r="549" ht="13"/>
    <row r="550" ht="13"/>
    <row r="551" ht="13"/>
    <row r="552" ht="13"/>
    <row r="553" ht="13"/>
    <row r="554" ht="13"/>
    <row r="555" ht="13"/>
    <row r="556" ht="13"/>
    <row r="557" ht="13"/>
    <row r="558" ht="13"/>
    <row r="559" ht="13"/>
    <row r="560" ht="13"/>
    <row r="561" ht="13"/>
    <row r="562" ht="13"/>
    <row r="563" ht="13"/>
    <row r="564" ht="13"/>
    <row r="565" ht="13"/>
    <row r="566" ht="13"/>
    <row r="567" ht="13"/>
    <row r="568" ht="13"/>
    <row r="569" ht="13"/>
    <row r="570" ht="13"/>
    <row r="571" ht="13"/>
    <row r="572" ht="13"/>
    <row r="573" ht="13"/>
    <row r="574" ht="13"/>
    <row r="575" ht="13"/>
    <row r="576" ht="13"/>
    <row r="577" ht="13"/>
    <row r="578" ht="13"/>
    <row r="579" ht="13"/>
    <row r="580" ht="13"/>
    <row r="581" ht="13"/>
    <row r="582" ht="13"/>
    <row r="583" ht="13"/>
    <row r="584" ht="13"/>
    <row r="585" ht="13"/>
    <row r="586" ht="13"/>
    <row r="587" ht="13"/>
    <row r="588" ht="13"/>
    <row r="589" ht="13"/>
    <row r="590" ht="13"/>
    <row r="591" ht="13"/>
    <row r="592" ht="13"/>
    <row r="593" ht="13"/>
    <row r="594" ht="13"/>
    <row r="595" ht="13"/>
    <row r="596" ht="13"/>
    <row r="597" ht="13"/>
    <row r="598" ht="13"/>
    <row r="599" ht="13"/>
    <row r="600" ht="13"/>
    <row r="601" ht="13"/>
    <row r="602" ht="13"/>
    <row r="603" ht="13"/>
    <row r="604" ht="13"/>
    <row r="605" ht="13"/>
    <row r="606" ht="13"/>
    <row r="607" ht="13"/>
    <row r="608" ht="13"/>
    <row r="609" ht="13"/>
    <row r="610" ht="13"/>
    <row r="611" ht="13"/>
    <row r="612" ht="13"/>
    <row r="613" ht="13"/>
    <row r="614" ht="13"/>
    <row r="615" ht="13"/>
    <row r="616" ht="13"/>
    <row r="617" ht="13"/>
    <row r="618" ht="13"/>
    <row r="619" ht="13"/>
    <row r="620" ht="13"/>
    <row r="621" ht="13"/>
    <row r="622" ht="13"/>
    <row r="623" ht="13"/>
    <row r="624" ht="13"/>
    <row r="625" ht="13"/>
    <row r="626" ht="13"/>
    <row r="627" ht="13"/>
    <row r="628" ht="13"/>
    <row r="629" ht="13"/>
    <row r="630" ht="13"/>
    <row r="631" ht="13"/>
    <row r="632" ht="13"/>
    <row r="633" ht="13"/>
    <row r="634" ht="13"/>
    <row r="635" ht="13"/>
    <row r="636" ht="13"/>
    <row r="637" ht="13"/>
    <row r="638" ht="13"/>
    <row r="639" ht="13"/>
    <row r="640" ht="13"/>
    <row r="641" ht="13"/>
    <row r="642" ht="13"/>
    <row r="643" ht="13"/>
    <row r="644" ht="13"/>
    <row r="645" ht="13"/>
    <row r="646" ht="13"/>
    <row r="647" ht="13"/>
    <row r="648" ht="13"/>
    <row r="649" ht="13"/>
    <row r="650" ht="13"/>
    <row r="651" ht="13"/>
    <row r="652" ht="13"/>
    <row r="653" ht="13"/>
    <row r="654" ht="13"/>
    <row r="655" ht="13"/>
    <row r="656" ht="13"/>
    <row r="657" ht="13"/>
    <row r="658" ht="13"/>
    <row r="659" ht="13"/>
    <row r="660" ht="13"/>
    <row r="661" ht="13"/>
    <row r="662" ht="13"/>
    <row r="663" ht="13"/>
    <row r="664" ht="13"/>
    <row r="665" ht="13"/>
    <row r="666" ht="13"/>
    <row r="667" ht="13"/>
    <row r="668" ht="13"/>
    <row r="669" ht="13"/>
    <row r="670" ht="13"/>
    <row r="671" ht="13"/>
    <row r="672" ht="13"/>
    <row r="673" ht="13"/>
    <row r="674" ht="13"/>
    <row r="675" ht="13"/>
    <row r="676" ht="13"/>
    <row r="677" ht="13"/>
    <row r="678" ht="13"/>
    <row r="679" ht="13"/>
    <row r="680" ht="13"/>
    <row r="681" ht="13"/>
    <row r="682" ht="13"/>
    <row r="683" ht="13"/>
    <row r="684" ht="13"/>
    <row r="685" ht="13"/>
    <row r="686" ht="13"/>
    <row r="687" ht="13"/>
    <row r="688" ht="13"/>
    <row r="689" ht="13"/>
    <row r="690" ht="13"/>
    <row r="691" ht="13"/>
    <row r="692" ht="13"/>
    <row r="693" ht="13"/>
    <row r="694" ht="13"/>
    <row r="695" ht="13"/>
    <row r="696" ht="13"/>
    <row r="697" ht="13"/>
    <row r="698" ht="13"/>
    <row r="699" ht="13"/>
    <row r="700" ht="13"/>
    <row r="701" ht="13"/>
    <row r="702" ht="13"/>
    <row r="703" ht="13"/>
    <row r="704" ht="13"/>
    <row r="705" ht="13"/>
    <row r="706" ht="13"/>
    <row r="707" ht="13"/>
    <row r="708" ht="13"/>
    <row r="709" ht="13"/>
    <row r="710" ht="13"/>
    <row r="711" ht="13"/>
    <row r="712" ht="13"/>
    <row r="713" ht="13"/>
    <row r="714" ht="13"/>
    <row r="715" ht="13"/>
    <row r="716" ht="13"/>
    <row r="717" ht="13"/>
    <row r="718" ht="13"/>
    <row r="719" ht="13"/>
    <row r="720" ht="13"/>
    <row r="721" ht="13"/>
    <row r="722" ht="13"/>
    <row r="723" ht="13"/>
    <row r="724" ht="13"/>
    <row r="725" ht="13"/>
    <row r="726" ht="13"/>
    <row r="727" ht="13"/>
    <row r="728" ht="13"/>
    <row r="729" ht="13"/>
    <row r="730" ht="13"/>
    <row r="731" ht="13"/>
    <row r="732" ht="13"/>
    <row r="733" ht="13"/>
    <row r="734" ht="13"/>
    <row r="735" ht="13"/>
    <row r="736" ht="13"/>
    <row r="737" ht="13"/>
    <row r="738" ht="13"/>
    <row r="739" ht="13"/>
    <row r="740" ht="13"/>
    <row r="741" ht="13"/>
    <row r="742" ht="13"/>
    <row r="743" ht="13"/>
    <row r="744" ht="13"/>
    <row r="745" ht="13"/>
    <row r="746" ht="13"/>
    <row r="747" ht="13"/>
    <row r="748" ht="13"/>
    <row r="749" ht="13"/>
    <row r="750" ht="13"/>
    <row r="751" ht="13"/>
    <row r="752" ht="13"/>
    <row r="753" ht="13"/>
    <row r="754" ht="13"/>
    <row r="755" ht="13"/>
    <row r="756" ht="13"/>
    <row r="757" ht="13"/>
    <row r="758" ht="13"/>
    <row r="759" ht="13"/>
    <row r="760" ht="13"/>
    <row r="761" ht="13"/>
    <row r="762" ht="13"/>
    <row r="763" ht="13"/>
    <row r="764" ht="13"/>
    <row r="765" ht="13"/>
    <row r="766" ht="13"/>
    <row r="767" ht="13"/>
    <row r="768" ht="13"/>
    <row r="769" ht="13"/>
    <row r="770" ht="13"/>
    <row r="771" ht="13"/>
    <row r="772" ht="13"/>
    <row r="773" ht="13"/>
    <row r="774" ht="13"/>
    <row r="775" ht="13"/>
    <row r="776" ht="13"/>
    <row r="777" ht="13"/>
    <row r="778" ht="13"/>
    <row r="779" ht="13"/>
    <row r="780" ht="13"/>
    <row r="781" ht="13"/>
    <row r="782" ht="13"/>
    <row r="783" ht="13"/>
    <row r="784" ht="13"/>
    <row r="785" ht="13"/>
    <row r="786" ht="13"/>
    <row r="787" ht="13"/>
    <row r="788" ht="13"/>
    <row r="789" ht="13"/>
    <row r="790" ht="13"/>
    <row r="791" ht="13"/>
    <row r="792" ht="13"/>
    <row r="793" ht="13"/>
    <row r="794" ht="13"/>
    <row r="795" ht="13"/>
    <row r="796" ht="13"/>
    <row r="797" ht="13"/>
    <row r="798" ht="13"/>
    <row r="799" ht="13"/>
    <row r="800" ht="13"/>
    <row r="801" ht="13"/>
    <row r="802" ht="13"/>
    <row r="803" ht="13"/>
    <row r="804" ht="13"/>
    <row r="805" ht="13"/>
    <row r="806" ht="13"/>
    <row r="807" ht="13"/>
    <row r="808" ht="13"/>
    <row r="809" ht="13"/>
    <row r="810" ht="13"/>
    <row r="811" ht="13"/>
    <row r="812" ht="13"/>
    <row r="813" ht="13"/>
    <row r="814" ht="13"/>
    <row r="815" ht="13"/>
    <row r="816" ht="13"/>
    <row r="817" ht="13"/>
    <row r="818" ht="13"/>
    <row r="819" ht="13"/>
    <row r="820" ht="13"/>
    <row r="821" ht="13"/>
    <row r="822" ht="13"/>
    <row r="823" ht="13"/>
    <row r="824" ht="13"/>
    <row r="825" ht="13"/>
    <row r="826" ht="13"/>
    <row r="827" ht="13"/>
    <row r="828" ht="13"/>
    <row r="829" ht="13"/>
    <row r="830" ht="13"/>
    <row r="831" ht="13"/>
    <row r="832" ht="13"/>
    <row r="833" ht="13"/>
    <row r="834" ht="13"/>
    <row r="835" ht="13"/>
    <row r="836" ht="13"/>
    <row r="837" ht="13"/>
    <row r="838" ht="13"/>
    <row r="839" ht="13"/>
    <row r="840" ht="13"/>
    <row r="841" ht="13"/>
    <row r="842" ht="13"/>
    <row r="843" ht="13"/>
    <row r="844" ht="13"/>
    <row r="845" ht="13"/>
    <row r="846" ht="13"/>
    <row r="847" ht="13"/>
    <row r="848" ht="13"/>
    <row r="849" ht="13"/>
    <row r="850" ht="13"/>
  </sheetData>
  <mergeCells count="7">
    <mergeCell ref="A28:A36"/>
    <mergeCell ref="A41:A63"/>
    <mergeCell ref="A2:F2"/>
    <mergeCell ref="A3:F3"/>
    <mergeCell ref="A8:A12"/>
    <mergeCell ref="A13:A23"/>
    <mergeCell ref="A24:A27"/>
  </mergeCells>
  <pageMargins left="0.27559055118110237" right="0.27559055118110237" top="0.39370078740157483" bottom="0.39370078740157483" header="0" footer="0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858"/>
  <sheetViews>
    <sheetView showGridLines="0" tabSelected="1" zoomScaleNormal="100" workbookViewId="0">
      <selection sqref="A1:G55"/>
    </sheetView>
  </sheetViews>
  <sheetFormatPr baseColWidth="10" defaultColWidth="13" defaultRowHeight="15" customHeight="1"/>
  <cols>
    <col min="1" max="1" width="22" style="258" customWidth="1"/>
    <col min="2" max="2" width="10.33203125" style="258" customWidth="1"/>
    <col min="3" max="3" width="15.83203125" style="258" customWidth="1"/>
    <col min="4" max="4" width="13.6640625" style="258" customWidth="1"/>
    <col min="5" max="5" width="7" style="258" customWidth="1"/>
    <col min="6" max="7" width="8" style="258" customWidth="1"/>
    <col min="8" max="16384" width="13" style="258"/>
  </cols>
  <sheetData>
    <row r="1" spans="1:7" ht="16.25" customHeight="1">
      <c r="A1" s="256" t="s">
        <v>594</v>
      </c>
      <c r="B1" s="257"/>
      <c r="C1" s="257"/>
      <c r="D1" s="257"/>
      <c r="E1" s="257"/>
      <c r="F1" s="257"/>
      <c r="G1" s="257"/>
    </row>
    <row r="2" spans="1:7" ht="12">
      <c r="A2" s="792" t="s">
        <v>595</v>
      </c>
      <c r="B2" s="792"/>
      <c r="C2" s="792"/>
      <c r="D2" s="792"/>
      <c r="E2" s="792"/>
      <c r="F2" s="792"/>
      <c r="G2" s="792"/>
    </row>
    <row r="3" spans="1:7" ht="5" customHeight="1">
      <c r="A3" s="662"/>
      <c r="B3" s="662"/>
      <c r="C3" s="662"/>
      <c r="D3" s="662"/>
      <c r="E3" s="662"/>
      <c r="F3" s="662"/>
      <c r="G3" s="662"/>
    </row>
    <row r="4" spans="1:7" ht="24" customHeight="1">
      <c r="A4" s="217" t="s">
        <v>177</v>
      </c>
      <c r="B4" s="217" t="s">
        <v>178</v>
      </c>
      <c r="C4" s="217" t="s">
        <v>179</v>
      </c>
      <c r="D4" s="217" t="s">
        <v>180</v>
      </c>
      <c r="E4" s="259" t="s">
        <v>181</v>
      </c>
      <c r="F4" s="259" t="s">
        <v>182</v>
      </c>
      <c r="G4" s="260" t="s">
        <v>183</v>
      </c>
    </row>
    <row r="5" spans="1:7" ht="4.25" customHeight="1">
      <c r="A5" s="261"/>
      <c r="B5" s="261"/>
      <c r="C5" s="261"/>
      <c r="D5" s="261"/>
      <c r="E5" s="261"/>
      <c r="F5" s="261"/>
      <c r="G5" s="261"/>
    </row>
    <row r="6" spans="1:7" ht="12" customHeight="1">
      <c r="A6" s="788" t="s">
        <v>43</v>
      </c>
      <c r="B6" s="473" t="s">
        <v>184</v>
      </c>
      <c r="C6" s="473" t="s">
        <v>185</v>
      </c>
      <c r="D6" s="473" t="s">
        <v>186</v>
      </c>
      <c r="E6" s="261">
        <v>5</v>
      </c>
      <c r="F6" s="261">
        <v>0</v>
      </c>
      <c r="G6" s="728">
        <v>25</v>
      </c>
    </row>
    <row r="7" spans="1:7" ht="12" customHeight="1">
      <c r="A7" s="788"/>
      <c r="B7" s="473" t="s">
        <v>184</v>
      </c>
      <c r="C7" s="473" t="s">
        <v>185</v>
      </c>
      <c r="D7" s="473" t="s">
        <v>187</v>
      </c>
      <c r="E7" s="474">
        <v>1</v>
      </c>
      <c r="F7" s="474">
        <v>0</v>
      </c>
      <c r="G7" s="728">
        <v>35</v>
      </c>
    </row>
    <row r="8" spans="1:7" ht="12" customHeight="1">
      <c r="A8" s="788"/>
      <c r="B8" s="473" t="s">
        <v>184</v>
      </c>
      <c r="C8" s="473" t="s">
        <v>188</v>
      </c>
      <c r="D8" s="473" t="s">
        <v>186</v>
      </c>
      <c r="E8" s="474">
        <v>3</v>
      </c>
      <c r="F8" s="474">
        <v>0</v>
      </c>
      <c r="G8" s="728">
        <v>25</v>
      </c>
    </row>
    <row r="9" spans="1:7" ht="12" customHeight="1">
      <c r="A9" s="788"/>
      <c r="B9" s="473" t="s">
        <v>184</v>
      </c>
      <c r="C9" s="473" t="s">
        <v>188</v>
      </c>
      <c r="D9" s="473" t="s">
        <v>187</v>
      </c>
      <c r="E9" s="474">
        <v>1</v>
      </c>
      <c r="F9" s="474">
        <v>0</v>
      </c>
      <c r="G9" s="728">
        <v>35</v>
      </c>
    </row>
    <row r="10" spans="1:7" ht="12" customHeight="1">
      <c r="A10" s="788"/>
      <c r="B10" s="473" t="s">
        <v>184</v>
      </c>
      <c r="C10" s="473" t="s">
        <v>189</v>
      </c>
      <c r="D10" s="473" t="s">
        <v>186</v>
      </c>
      <c r="E10" s="474">
        <v>30</v>
      </c>
      <c r="F10" s="474">
        <v>8</v>
      </c>
      <c r="G10" s="728">
        <v>25</v>
      </c>
    </row>
    <row r="11" spans="1:7" ht="12" customHeight="1">
      <c r="A11" s="788"/>
      <c r="B11" s="473" t="s">
        <v>184</v>
      </c>
      <c r="C11" s="473" t="s">
        <v>189</v>
      </c>
      <c r="D11" s="473" t="s">
        <v>187</v>
      </c>
      <c r="E11" s="474">
        <v>4</v>
      </c>
      <c r="F11" s="474">
        <v>0</v>
      </c>
      <c r="G11" s="728">
        <v>35</v>
      </c>
    </row>
    <row r="12" spans="1:7" ht="12" customHeight="1">
      <c r="A12" s="788"/>
      <c r="B12" s="473" t="s">
        <v>184</v>
      </c>
      <c r="C12" s="473" t="s">
        <v>190</v>
      </c>
      <c r="D12" s="473" t="s">
        <v>187</v>
      </c>
      <c r="E12" s="474">
        <v>2</v>
      </c>
      <c r="F12" s="474">
        <v>0</v>
      </c>
      <c r="G12" s="728">
        <v>35</v>
      </c>
    </row>
    <row r="13" spans="1:7" ht="12" customHeight="1">
      <c r="A13" s="789"/>
      <c r="B13" s="729" t="s">
        <v>184</v>
      </c>
      <c r="C13" s="729" t="s">
        <v>190</v>
      </c>
      <c r="D13" s="729" t="s">
        <v>186</v>
      </c>
      <c r="E13" s="730">
        <v>35</v>
      </c>
      <c r="F13" s="730">
        <v>15</v>
      </c>
      <c r="G13" s="731">
        <v>25</v>
      </c>
    </row>
    <row r="14" spans="1:7" ht="12" customHeight="1">
      <c r="A14" s="787" t="s">
        <v>191</v>
      </c>
      <c r="B14" s="473" t="s">
        <v>192</v>
      </c>
      <c r="C14" s="473" t="s">
        <v>193</v>
      </c>
      <c r="D14" s="473" t="s">
        <v>187</v>
      </c>
      <c r="E14" s="474">
        <v>0</v>
      </c>
      <c r="F14" s="474">
        <v>15</v>
      </c>
      <c r="G14" s="728">
        <v>1500</v>
      </c>
    </row>
    <row r="15" spans="1:7" ht="12" customHeight="1">
      <c r="A15" s="788"/>
      <c r="B15" s="473" t="s">
        <v>192</v>
      </c>
      <c r="C15" s="473" t="s">
        <v>193</v>
      </c>
      <c r="D15" s="473" t="s">
        <v>473</v>
      </c>
      <c r="E15" s="474">
        <v>0</v>
      </c>
      <c r="F15" s="474">
        <v>3</v>
      </c>
      <c r="G15" s="728">
        <v>500</v>
      </c>
    </row>
    <row r="16" spans="1:7" ht="12" customHeight="1">
      <c r="A16" s="788"/>
      <c r="B16" s="473" t="s">
        <v>192</v>
      </c>
      <c r="C16" s="473" t="s">
        <v>193</v>
      </c>
      <c r="D16" s="473" t="s">
        <v>194</v>
      </c>
      <c r="E16" s="474">
        <v>7</v>
      </c>
      <c r="F16" s="474">
        <v>13</v>
      </c>
      <c r="G16" s="728">
        <v>2500</v>
      </c>
    </row>
    <row r="17" spans="1:7" ht="12" customHeight="1">
      <c r="A17" s="788"/>
      <c r="B17" s="473" t="s">
        <v>184</v>
      </c>
      <c r="C17" s="473" t="s">
        <v>185</v>
      </c>
      <c r="D17" s="473" t="s">
        <v>186</v>
      </c>
      <c r="E17" s="474">
        <v>56</v>
      </c>
      <c r="F17" s="474">
        <v>21</v>
      </c>
      <c r="G17" s="728">
        <v>20</v>
      </c>
    </row>
    <row r="18" spans="1:7" ht="12" customHeight="1">
      <c r="A18" s="788"/>
      <c r="B18" s="473" t="s">
        <v>184</v>
      </c>
      <c r="C18" s="473" t="s">
        <v>185</v>
      </c>
      <c r="D18" s="473" t="s">
        <v>187</v>
      </c>
      <c r="E18" s="474">
        <v>18</v>
      </c>
      <c r="F18" s="474">
        <v>107</v>
      </c>
      <c r="G18" s="728">
        <v>30</v>
      </c>
    </row>
    <row r="19" spans="1:7" ht="12" customHeight="1">
      <c r="A19" s="788"/>
      <c r="B19" s="473" t="s">
        <v>184</v>
      </c>
      <c r="C19" s="473" t="s">
        <v>188</v>
      </c>
      <c r="D19" s="473" t="s">
        <v>186</v>
      </c>
      <c r="E19" s="474">
        <v>72</v>
      </c>
      <c r="F19" s="474">
        <v>20</v>
      </c>
      <c r="G19" s="728">
        <v>20</v>
      </c>
    </row>
    <row r="20" spans="1:7" ht="12" customHeight="1">
      <c r="A20" s="788"/>
      <c r="B20" s="473" t="s">
        <v>184</v>
      </c>
      <c r="C20" s="473" t="s">
        <v>188</v>
      </c>
      <c r="D20" s="473" t="s">
        <v>187</v>
      </c>
      <c r="E20" s="474">
        <v>17</v>
      </c>
      <c r="F20" s="474">
        <v>111</v>
      </c>
      <c r="G20" s="732">
        <v>30</v>
      </c>
    </row>
    <row r="21" spans="1:7" ht="12" customHeight="1">
      <c r="A21" s="788"/>
      <c r="B21" s="473" t="s">
        <v>184</v>
      </c>
      <c r="C21" s="473" t="s">
        <v>190</v>
      </c>
      <c r="D21" s="473" t="s">
        <v>186</v>
      </c>
      <c r="E21" s="474">
        <v>65</v>
      </c>
      <c r="F21" s="474">
        <v>21</v>
      </c>
      <c r="G21" s="732">
        <v>20</v>
      </c>
    </row>
    <row r="22" spans="1:7" ht="12" customHeight="1">
      <c r="A22" s="789"/>
      <c r="B22" s="729" t="s">
        <v>184</v>
      </c>
      <c r="C22" s="729" t="s">
        <v>190</v>
      </c>
      <c r="D22" s="729" t="s">
        <v>187</v>
      </c>
      <c r="E22" s="730">
        <v>19</v>
      </c>
      <c r="F22" s="730">
        <v>115</v>
      </c>
      <c r="G22" s="731">
        <v>30</v>
      </c>
    </row>
    <row r="23" spans="1:7" ht="12" customHeight="1">
      <c r="A23" s="793" t="s">
        <v>195</v>
      </c>
      <c r="B23" s="473" t="s">
        <v>184</v>
      </c>
      <c r="C23" s="473" t="s">
        <v>185</v>
      </c>
      <c r="D23" s="473" t="s">
        <v>186</v>
      </c>
      <c r="E23" s="474">
        <v>26</v>
      </c>
      <c r="F23" s="474">
        <v>33</v>
      </c>
      <c r="G23" s="728">
        <v>30</v>
      </c>
    </row>
    <row r="24" spans="1:7" ht="12" customHeight="1">
      <c r="A24" s="794"/>
      <c r="B24" s="473" t="s">
        <v>184</v>
      </c>
      <c r="C24" s="473" t="s">
        <v>188</v>
      </c>
      <c r="D24" s="473" t="s">
        <v>186</v>
      </c>
      <c r="E24" s="474">
        <v>16</v>
      </c>
      <c r="F24" s="474">
        <v>38</v>
      </c>
      <c r="G24" s="728">
        <v>30</v>
      </c>
    </row>
    <row r="25" spans="1:7" ht="12" customHeight="1">
      <c r="A25" s="795"/>
      <c r="B25" s="729" t="s">
        <v>184</v>
      </c>
      <c r="C25" s="729" t="s">
        <v>190</v>
      </c>
      <c r="D25" s="729" t="s">
        <v>186</v>
      </c>
      <c r="E25" s="730">
        <v>34</v>
      </c>
      <c r="F25" s="730">
        <v>17</v>
      </c>
      <c r="G25" s="731">
        <v>30</v>
      </c>
    </row>
    <row r="26" spans="1:7" ht="12" customHeight="1">
      <c r="A26" s="787" t="s">
        <v>196</v>
      </c>
      <c r="B26" s="473" t="s">
        <v>184</v>
      </c>
      <c r="C26" s="473" t="s">
        <v>185</v>
      </c>
      <c r="D26" s="473" t="s">
        <v>186</v>
      </c>
      <c r="E26" s="474">
        <v>40</v>
      </c>
      <c r="F26" s="474">
        <v>20</v>
      </c>
      <c r="G26" s="728">
        <v>25</v>
      </c>
    </row>
    <row r="27" spans="1:7" ht="12" customHeight="1">
      <c r="A27" s="788"/>
      <c r="B27" s="473" t="s">
        <v>184</v>
      </c>
      <c r="C27" s="473" t="s">
        <v>188</v>
      </c>
      <c r="D27" s="473" t="s">
        <v>186</v>
      </c>
      <c r="E27" s="474">
        <v>20</v>
      </c>
      <c r="F27" s="474">
        <v>20</v>
      </c>
      <c r="G27" s="728">
        <v>25</v>
      </c>
    </row>
    <row r="28" spans="1:7" ht="12" customHeight="1">
      <c r="A28" s="789"/>
      <c r="B28" s="729" t="s">
        <v>184</v>
      </c>
      <c r="C28" s="729" t="s">
        <v>190</v>
      </c>
      <c r="D28" s="729" t="s">
        <v>186</v>
      </c>
      <c r="E28" s="730">
        <v>50</v>
      </c>
      <c r="F28" s="730">
        <v>40</v>
      </c>
      <c r="G28" s="731">
        <v>25</v>
      </c>
    </row>
    <row r="29" spans="1:7" ht="12" customHeight="1">
      <c r="A29" s="718" t="s">
        <v>197</v>
      </c>
      <c r="B29" s="733" t="s">
        <v>184</v>
      </c>
      <c r="C29" s="733" t="s">
        <v>198</v>
      </c>
      <c r="D29" s="729" t="s">
        <v>186</v>
      </c>
      <c r="E29" s="734">
        <v>275</v>
      </c>
      <c r="F29" s="734">
        <v>182</v>
      </c>
      <c r="G29" s="735">
        <v>40</v>
      </c>
    </row>
    <row r="30" spans="1:7" ht="12" customHeight="1">
      <c r="A30" s="787" t="s">
        <v>199</v>
      </c>
      <c r="B30" s="473" t="s">
        <v>192</v>
      </c>
      <c r="C30" s="473" t="s">
        <v>436</v>
      </c>
      <c r="D30" s="473" t="s">
        <v>474</v>
      </c>
      <c r="E30" s="474">
        <v>3</v>
      </c>
      <c r="F30" s="474">
        <v>0</v>
      </c>
      <c r="G30" s="732">
        <v>2100</v>
      </c>
    </row>
    <row r="31" spans="1:7" ht="12" customHeight="1">
      <c r="A31" s="788"/>
      <c r="B31" s="473" t="s">
        <v>184</v>
      </c>
      <c r="C31" s="473" t="s">
        <v>394</v>
      </c>
      <c r="D31" s="473" t="s">
        <v>187</v>
      </c>
      <c r="E31" s="474">
        <v>14</v>
      </c>
      <c r="F31" s="474">
        <v>0</v>
      </c>
      <c r="G31" s="728">
        <v>25</v>
      </c>
    </row>
    <row r="32" spans="1:7" ht="12" customHeight="1">
      <c r="A32" s="788"/>
      <c r="B32" s="473" t="s">
        <v>184</v>
      </c>
      <c r="C32" s="473" t="s">
        <v>188</v>
      </c>
      <c r="D32" s="473" t="s">
        <v>187</v>
      </c>
      <c r="E32" s="474">
        <v>10</v>
      </c>
      <c r="F32" s="474">
        <v>0</v>
      </c>
      <c r="G32" s="728">
        <v>25</v>
      </c>
    </row>
    <row r="33" spans="1:7" ht="12" customHeight="1">
      <c r="A33" s="789"/>
      <c r="B33" s="729" t="s">
        <v>184</v>
      </c>
      <c r="C33" s="729" t="s">
        <v>190</v>
      </c>
      <c r="D33" s="729" t="s">
        <v>187</v>
      </c>
      <c r="E33" s="730">
        <v>32</v>
      </c>
      <c r="F33" s="730">
        <v>0</v>
      </c>
      <c r="G33" s="731">
        <v>25</v>
      </c>
    </row>
    <row r="34" spans="1:7" ht="12" customHeight="1">
      <c r="A34" s="787" t="s">
        <v>200</v>
      </c>
      <c r="B34" s="473" t="s">
        <v>184</v>
      </c>
      <c r="C34" s="473" t="s">
        <v>185</v>
      </c>
      <c r="D34" s="473" t="s">
        <v>186</v>
      </c>
      <c r="E34" s="474">
        <v>10</v>
      </c>
      <c r="F34" s="474">
        <v>0</v>
      </c>
      <c r="G34" s="732">
        <v>35</v>
      </c>
    </row>
    <row r="35" spans="1:7" ht="12" customHeight="1">
      <c r="A35" s="788"/>
      <c r="B35" s="473" t="s">
        <v>184</v>
      </c>
      <c r="C35" s="473" t="s">
        <v>188</v>
      </c>
      <c r="D35" s="473" t="s">
        <v>186</v>
      </c>
      <c r="E35" s="474">
        <v>10</v>
      </c>
      <c r="F35" s="474">
        <v>0</v>
      </c>
      <c r="G35" s="732">
        <v>35</v>
      </c>
    </row>
    <row r="36" spans="1:7" ht="12" customHeight="1">
      <c r="A36" s="789"/>
      <c r="B36" s="729" t="s">
        <v>184</v>
      </c>
      <c r="C36" s="729" t="s">
        <v>190</v>
      </c>
      <c r="D36" s="729" t="s">
        <v>186</v>
      </c>
      <c r="E36" s="730">
        <v>10</v>
      </c>
      <c r="F36" s="730">
        <v>0</v>
      </c>
      <c r="G36" s="731">
        <v>35</v>
      </c>
    </row>
    <row r="37" spans="1:7" ht="12" customHeight="1">
      <c r="A37" s="787" t="s">
        <v>201</v>
      </c>
      <c r="B37" s="473" t="s">
        <v>192</v>
      </c>
      <c r="C37" s="473" t="s">
        <v>202</v>
      </c>
      <c r="D37" s="473" t="s">
        <v>194</v>
      </c>
      <c r="E37" s="474">
        <v>5</v>
      </c>
      <c r="F37" s="474">
        <v>4</v>
      </c>
      <c r="G37" s="732">
        <v>5000</v>
      </c>
    </row>
    <row r="38" spans="1:7" ht="12" customHeight="1">
      <c r="A38" s="789"/>
      <c r="B38" s="729" t="s">
        <v>203</v>
      </c>
      <c r="C38" s="729" t="s">
        <v>204</v>
      </c>
      <c r="D38" s="729" t="s">
        <v>205</v>
      </c>
      <c r="E38" s="730">
        <v>5</v>
      </c>
      <c r="F38" s="730">
        <v>4</v>
      </c>
      <c r="G38" s="731">
        <v>500</v>
      </c>
    </row>
    <row r="39" spans="1:7" ht="12" customHeight="1">
      <c r="A39" s="787" t="s">
        <v>206</v>
      </c>
      <c r="B39" s="473" t="s">
        <v>184</v>
      </c>
      <c r="C39" s="473" t="s">
        <v>190</v>
      </c>
      <c r="D39" s="473" t="s">
        <v>186</v>
      </c>
      <c r="E39" s="474">
        <v>20</v>
      </c>
      <c r="F39" s="474">
        <v>0</v>
      </c>
      <c r="G39" s="728">
        <v>30</v>
      </c>
    </row>
    <row r="40" spans="1:7" ht="12" customHeight="1">
      <c r="A40" s="789"/>
      <c r="B40" s="729" t="s">
        <v>184</v>
      </c>
      <c r="C40" s="729" t="s">
        <v>190</v>
      </c>
      <c r="D40" s="729" t="s">
        <v>186</v>
      </c>
      <c r="E40" s="730">
        <v>0</v>
      </c>
      <c r="F40" s="730">
        <v>80</v>
      </c>
      <c r="G40" s="731">
        <v>25</v>
      </c>
    </row>
    <row r="41" spans="1:7" ht="12" customHeight="1">
      <c r="A41" s="787" t="s">
        <v>207</v>
      </c>
      <c r="B41" s="736" t="s">
        <v>184</v>
      </c>
      <c r="C41" s="736" t="s">
        <v>189</v>
      </c>
      <c r="D41" s="736" t="s">
        <v>187</v>
      </c>
      <c r="E41" s="737">
        <v>20</v>
      </c>
      <c r="F41" s="737">
        <v>10</v>
      </c>
      <c r="G41" s="738">
        <v>40</v>
      </c>
    </row>
    <row r="42" spans="1:7" ht="12" customHeight="1">
      <c r="A42" s="789"/>
      <c r="B42" s="729" t="s">
        <v>184</v>
      </c>
      <c r="C42" s="729" t="s">
        <v>189</v>
      </c>
      <c r="D42" s="729" t="s">
        <v>187</v>
      </c>
      <c r="E42" s="730">
        <v>30</v>
      </c>
      <c r="F42" s="730">
        <v>10</v>
      </c>
      <c r="G42" s="731">
        <v>35</v>
      </c>
    </row>
    <row r="43" spans="1:7" ht="12" customHeight="1">
      <c r="A43" s="787" t="s">
        <v>264</v>
      </c>
      <c r="B43" s="473" t="s">
        <v>192</v>
      </c>
      <c r="C43" s="473" t="s">
        <v>395</v>
      </c>
      <c r="D43" s="473" t="s">
        <v>194</v>
      </c>
      <c r="E43" s="474">
        <v>1</v>
      </c>
      <c r="F43" s="474">
        <v>0</v>
      </c>
      <c r="G43" s="732">
        <v>4000</v>
      </c>
    </row>
    <row r="44" spans="1:7" ht="12" customHeight="1">
      <c r="A44" s="788"/>
      <c r="B44" s="729" t="s">
        <v>192</v>
      </c>
      <c r="C44" s="729" t="s">
        <v>396</v>
      </c>
      <c r="D44" s="729" t="s">
        <v>194</v>
      </c>
      <c r="E44" s="730">
        <v>1</v>
      </c>
      <c r="F44" s="730">
        <v>0</v>
      </c>
      <c r="G44" s="731">
        <v>4000</v>
      </c>
    </row>
    <row r="45" spans="1:7" ht="12" customHeight="1">
      <c r="A45" s="787" t="s">
        <v>208</v>
      </c>
      <c r="B45" s="473" t="s">
        <v>184</v>
      </c>
      <c r="C45" s="473" t="s">
        <v>475</v>
      </c>
      <c r="D45" s="473" t="s">
        <v>186</v>
      </c>
      <c r="E45" s="474">
        <v>8</v>
      </c>
      <c r="F45" s="474">
        <v>0</v>
      </c>
      <c r="G45" s="728">
        <v>45</v>
      </c>
    </row>
    <row r="46" spans="1:7" ht="12" customHeight="1">
      <c r="A46" s="788"/>
      <c r="B46" s="473" t="s">
        <v>184</v>
      </c>
      <c r="C46" s="473" t="s">
        <v>209</v>
      </c>
      <c r="D46" s="473" t="s">
        <v>186</v>
      </c>
      <c r="E46" s="474">
        <v>11</v>
      </c>
      <c r="F46" s="474">
        <v>0</v>
      </c>
      <c r="G46" s="728">
        <v>45</v>
      </c>
    </row>
    <row r="47" spans="1:7" ht="12" customHeight="1">
      <c r="A47" s="788"/>
      <c r="B47" s="729" t="s">
        <v>184</v>
      </c>
      <c r="C47" s="729" t="s">
        <v>190</v>
      </c>
      <c r="D47" s="729" t="s">
        <v>186</v>
      </c>
      <c r="E47" s="730">
        <v>3</v>
      </c>
      <c r="F47" s="730">
        <v>0</v>
      </c>
      <c r="G47" s="731">
        <v>45</v>
      </c>
    </row>
    <row r="48" spans="1:7" ht="12" customHeight="1">
      <c r="A48" s="787" t="s">
        <v>210</v>
      </c>
      <c r="B48" s="473" t="s">
        <v>184</v>
      </c>
      <c r="C48" s="473" t="s">
        <v>211</v>
      </c>
      <c r="D48" s="473" t="s">
        <v>187</v>
      </c>
      <c r="E48" s="474">
        <v>7</v>
      </c>
      <c r="F48" s="474">
        <v>2</v>
      </c>
      <c r="G48" s="728">
        <v>30</v>
      </c>
    </row>
    <row r="49" spans="1:7" ht="12" customHeight="1">
      <c r="A49" s="788"/>
      <c r="B49" s="473" t="s">
        <v>184</v>
      </c>
      <c r="C49" s="473" t="s">
        <v>198</v>
      </c>
      <c r="D49" s="473" t="s">
        <v>186</v>
      </c>
      <c r="E49" s="474">
        <v>14</v>
      </c>
      <c r="F49" s="474">
        <v>3</v>
      </c>
      <c r="G49" s="728">
        <v>30</v>
      </c>
    </row>
    <row r="50" spans="1:7" ht="12" customHeight="1">
      <c r="A50" s="788"/>
      <c r="B50" s="473" t="s">
        <v>184</v>
      </c>
      <c r="C50" s="473" t="s">
        <v>190</v>
      </c>
      <c r="D50" s="473" t="s">
        <v>187</v>
      </c>
      <c r="E50" s="474">
        <v>20</v>
      </c>
      <c r="F50" s="474">
        <v>3</v>
      </c>
      <c r="G50" s="732">
        <v>30</v>
      </c>
    </row>
    <row r="51" spans="1:7" ht="12" customHeight="1">
      <c r="A51" s="789"/>
      <c r="B51" s="729" t="s">
        <v>203</v>
      </c>
      <c r="C51" s="729" t="s">
        <v>212</v>
      </c>
      <c r="D51" s="729" t="s">
        <v>205</v>
      </c>
      <c r="E51" s="730">
        <v>7</v>
      </c>
      <c r="F51" s="730">
        <v>0</v>
      </c>
      <c r="G51" s="731">
        <v>300</v>
      </c>
    </row>
    <row r="52" spans="1:7" ht="9" customHeight="1">
      <c r="A52" s="263" t="s">
        <v>213</v>
      </c>
      <c r="B52" s="264"/>
      <c r="C52" s="4"/>
      <c r="D52" s="4"/>
      <c r="E52" s="2"/>
      <c r="F52" s="4"/>
      <c r="G52" s="4"/>
    </row>
    <row r="53" spans="1:7" ht="9" customHeight="1">
      <c r="A53" s="481" t="s">
        <v>55</v>
      </c>
      <c r="B53" s="264"/>
      <c r="C53" s="2"/>
      <c r="D53" s="2"/>
      <c r="E53" s="2"/>
      <c r="F53" s="2"/>
      <c r="G53" s="2"/>
    </row>
    <row r="54" spans="1:7" ht="9" customHeight="1">
      <c r="A54" s="480" t="s">
        <v>56</v>
      </c>
    </row>
    <row r="55" spans="1:7" ht="12"/>
    <row r="56" spans="1:7" ht="12"/>
    <row r="57" spans="1:7" ht="12"/>
    <row r="58" spans="1:7" ht="12"/>
    <row r="59" spans="1:7" ht="12"/>
    <row r="60" spans="1:7" ht="12"/>
    <row r="61" spans="1:7" ht="12"/>
    <row r="62" spans="1:7" ht="12"/>
    <row r="63" spans="1:7" ht="12"/>
    <row r="64" spans="1:7" ht="12"/>
    <row r="65" ht="12"/>
    <row r="66" ht="12"/>
    <row r="67" ht="12"/>
    <row r="68" ht="12"/>
    <row r="69" ht="12"/>
    <row r="70" ht="12"/>
    <row r="71" ht="12"/>
    <row r="72" ht="12"/>
    <row r="73" ht="12"/>
    <row r="74" ht="12"/>
    <row r="75" ht="12"/>
    <row r="76" ht="12"/>
    <row r="77" ht="12"/>
    <row r="78" ht="12"/>
    <row r="79" ht="12"/>
    <row r="80" ht="12"/>
    <row r="81" ht="12"/>
    <row r="82" ht="12"/>
    <row r="83" ht="12"/>
    <row r="84" ht="12"/>
    <row r="85" ht="12"/>
    <row r="86" ht="12"/>
    <row r="87" ht="12"/>
    <row r="88" ht="12"/>
    <row r="89" ht="12"/>
    <row r="90" ht="12"/>
    <row r="91" ht="12"/>
    <row r="92" ht="12"/>
    <row r="93" ht="12"/>
    <row r="94" ht="12"/>
    <row r="95" ht="12"/>
    <row r="96" ht="12"/>
    <row r="97" ht="12"/>
    <row r="98" ht="12"/>
    <row r="99" ht="12"/>
    <row r="100" ht="12"/>
    <row r="101" ht="12"/>
    <row r="102" ht="12"/>
    <row r="103" ht="12"/>
    <row r="104" ht="12"/>
    <row r="105" ht="12"/>
    <row r="106" ht="12"/>
    <row r="107" ht="12"/>
    <row r="108" ht="12"/>
    <row r="109" ht="12"/>
    <row r="110" ht="12"/>
    <row r="111" ht="12"/>
    <row r="112" ht="12"/>
    <row r="113" ht="12"/>
    <row r="114" ht="12"/>
    <row r="115" ht="12"/>
    <row r="116" ht="12"/>
    <row r="117" ht="12"/>
    <row r="118" ht="12"/>
    <row r="119" ht="12"/>
    <row r="120" ht="12"/>
    <row r="121" ht="12"/>
    <row r="122" ht="12"/>
    <row r="123" ht="12"/>
    <row r="124" ht="12"/>
    <row r="125" ht="12"/>
    <row r="126" ht="12"/>
    <row r="127" ht="12"/>
    <row r="128" ht="12"/>
    <row r="129" ht="12"/>
    <row r="130" ht="12"/>
    <row r="131" ht="12"/>
    <row r="132" ht="12"/>
    <row r="133" ht="12"/>
    <row r="134" ht="12"/>
    <row r="135" ht="12"/>
    <row r="136" ht="12"/>
    <row r="137" ht="12"/>
    <row r="138" ht="12"/>
    <row r="139" ht="12"/>
    <row r="140" ht="12"/>
    <row r="141" ht="12"/>
    <row r="142" ht="12"/>
    <row r="143" ht="12"/>
    <row r="144" ht="12"/>
    <row r="145" ht="12"/>
    <row r="146" ht="12"/>
    <row r="147" ht="12"/>
    <row r="148" ht="12"/>
    <row r="149" ht="12"/>
    <row r="150" ht="12"/>
    <row r="151" ht="12"/>
    <row r="152" ht="12"/>
    <row r="153" ht="12"/>
    <row r="154" ht="12"/>
    <row r="155" ht="12"/>
    <row r="156" ht="12"/>
    <row r="157" ht="12"/>
    <row r="158" ht="12"/>
    <row r="159" ht="12"/>
    <row r="160" ht="12"/>
    <row r="161" ht="12"/>
    <row r="162" ht="12"/>
    <row r="163" ht="12"/>
    <row r="164" ht="12"/>
    <row r="165" ht="12"/>
    <row r="166" ht="12"/>
    <row r="167" ht="12"/>
    <row r="168" ht="12"/>
    <row r="169" ht="12"/>
    <row r="170" ht="12"/>
    <row r="171" ht="12"/>
    <row r="172" ht="12"/>
    <row r="173" ht="12"/>
    <row r="174" ht="12"/>
    <row r="175" ht="12"/>
    <row r="176" ht="12"/>
    <row r="177" ht="12"/>
    <row r="178" ht="12"/>
    <row r="179" ht="12"/>
    <row r="180" ht="12"/>
    <row r="181" ht="12"/>
    <row r="182" ht="12"/>
    <row r="183" ht="12"/>
    <row r="184" ht="12"/>
    <row r="185" ht="12"/>
    <row r="186" ht="12"/>
    <row r="187" ht="12"/>
    <row r="188" ht="12"/>
    <row r="189" ht="12"/>
    <row r="190" ht="12"/>
    <row r="191" ht="12"/>
    <row r="192" ht="12"/>
    <row r="193" ht="12"/>
    <row r="194" ht="12"/>
    <row r="195" ht="12"/>
    <row r="196" ht="12"/>
    <row r="197" ht="12"/>
    <row r="198" ht="12"/>
    <row r="199" ht="12"/>
    <row r="200" ht="12"/>
    <row r="201" ht="12"/>
    <row r="202" ht="12"/>
    <row r="203" ht="12"/>
    <row r="204" ht="12"/>
    <row r="205" ht="12"/>
    <row r="206" ht="12"/>
    <row r="207" ht="12"/>
    <row r="208" ht="12"/>
    <row r="209" ht="12"/>
    <row r="210" ht="12"/>
    <row r="211" ht="12"/>
    <row r="212" ht="12"/>
    <row r="213" ht="12"/>
    <row r="214" ht="12"/>
    <row r="215" ht="12"/>
    <row r="216" ht="12"/>
    <row r="217" ht="12"/>
    <row r="218" ht="12"/>
    <row r="219" ht="12"/>
    <row r="220" ht="12"/>
    <row r="221" ht="12"/>
    <row r="222" ht="12"/>
    <row r="223" ht="12"/>
    <row r="224" ht="12"/>
    <row r="225" ht="12"/>
    <row r="226" ht="12"/>
    <row r="227" ht="12"/>
    <row r="228" ht="12"/>
    <row r="229" ht="12"/>
    <row r="230" ht="12"/>
    <row r="231" ht="12"/>
    <row r="232" ht="12"/>
    <row r="233" ht="12"/>
    <row r="234" ht="12"/>
    <row r="235" ht="12"/>
    <row r="236" ht="12"/>
    <row r="237" ht="12"/>
    <row r="238" ht="12"/>
    <row r="239" ht="12"/>
    <row r="240" ht="12"/>
    <row r="241" ht="12"/>
    <row r="242" ht="12"/>
    <row r="243" ht="12"/>
    <row r="244" ht="12"/>
    <row r="245" ht="12"/>
    <row r="246" ht="12"/>
    <row r="247" ht="12"/>
    <row r="248" ht="12"/>
    <row r="249" ht="12"/>
    <row r="250" ht="12"/>
    <row r="251" ht="12"/>
    <row r="252" ht="12"/>
    <row r="253" ht="12"/>
    <row r="254" ht="12"/>
    <row r="255" ht="12"/>
    <row r="256" ht="12"/>
    <row r="257" ht="12"/>
    <row r="258" ht="12"/>
    <row r="259" ht="12"/>
    <row r="260" ht="12"/>
    <row r="261" ht="12"/>
    <row r="262" ht="12"/>
    <row r="263" ht="12"/>
    <row r="264" ht="12"/>
    <row r="265" ht="12"/>
    <row r="266" ht="12"/>
    <row r="267" ht="12"/>
    <row r="268" ht="12"/>
    <row r="269" ht="12"/>
    <row r="270" ht="12"/>
    <row r="271" ht="12"/>
    <row r="272" ht="12"/>
    <row r="273" ht="12"/>
    <row r="274" ht="12"/>
    <row r="275" ht="12"/>
    <row r="276" ht="12"/>
    <row r="277" ht="12"/>
    <row r="278" ht="12"/>
    <row r="279" ht="12"/>
    <row r="280" ht="12"/>
    <row r="281" ht="12"/>
    <row r="282" ht="12"/>
    <row r="283" ht="12"/>
    <row r="284" ht="12"/>
    <row r="285" ht="12"/>
    <row r="286" ht="12"/>
    <row r="287" ht="12"/>
    <row r="288" ht="12"/>
    <row r="289" ht="12"/>
    <row r="290" ht="12"/>
    <row r="291" ht="12"/>
    <row r="292" ht="12"/>
    <row r="293" ht="12"/>
    <row r="294" ht="12"/>
    <row r="295" ht="12"/>
    <row r="296" ht="12"/>
    <row r="297" ht="12"/>
    <row r="298" ht="12"/>
    <row r="299" ht="12"/>
    <row r="300" ht="12"/>
    <row r="301" ht="12"/>
    <row r="302" ht="12"/>
    <row r="303" ht="12"/>
    <row r="304" ht="12"/>
    <row r="305" ht="12"/>
    <row r="306" ht="12"/>
    <row r="307" ht="12"/>
    <row r="308" ht="12"/>
    <row r="309" ht="12"/>
    <row r="310" ht="12"/>
    <row r="311" ht="12"/>
    <row r="312" ht="12"/>
    <row r="313" ht="12"/>
    <row r="314" ht="12"/>
    <row r="315" ht="12"/>
    <row r="316" ht="12"/>
    <row r="317" ht="12"/>
    <row r="318" ht="12"/>
    <row r="319" ht="12"/>
    <row r="320" ht="12"/>
    <row r="321" ht="12"/>
    <row r="322" ht="12"/>
    <row r="323" ht="12"/>
    <row r="324" ht="12"/>
    <row r="325" ht="12"/>
    <row r="326" ht="12"/>
    <row r="327" ht="12"/>
    <row r="328" ht="12"/>
    <row r="329" ht="12"/>
    <row r="330" ht="12"/>
    <row r="331" ht="12"/>
    <row r="332" ht="12"/>
    <row r="333" ht="12"/>
    <row r="334" ht="12"/>
    <row r="335" ht="12"/>
    <row r="336" ht="12"/>
    <row r="337" ht="12"/>
    <row r="338" ht="12"/>
    <row r="339" ht="12"/>
    <row r="340" ht="12"/>
    <row r="341" ht="12"/>
    <row r="342" ht="12"/>
    <row r="343" ht="12"/>
    <row r="344" ht="12"/>
    <row r="345" ht="12"/>
    <row r="346" ht="12"/>
    <row r="347" ht="12"/>
    <row r="348" ht="12"/>
    <row r="349" ht="12"/>
    <row r="350" ht="12"/>
    <row r="351" ht="12"/>
    <row r="352" ht="12"/>
    <row r="353" ht="12"/>
    <row r="354" ht="12"/>
    <row r="355" ht="12"/>
    <row r="356" ht="12"/>
    <row r="357" ht="12"/>
    <row r="358" ht="12"/>
    <row r="359" ht="12"/>
    <row r="360" ht="12"/>
    <row r="361" ht="12"/>
    <row r="362" ht="12"/>
    <row r="363" ht="12"/>
    <row r="364" ht="12"/>
    <row r="365" ht="12"/>
    <row r="366" ht="12"/>
    <row r="367" ht="12"/>
    <row r="368" ht="12"/>
    <row r="369" ht="12"/>
    <row r="370" ht="12"/>
    <row r="371" ht="12"/>
    <row r="372" ht="12"/>
    <row r="373" ht="12"/>
    <row r="374" ht="12"/>
    <row r="375" ht="12"/>
    <row r="376" ht="12"/>
    <row r="377" ht="12"/>
    <row r="378" ht="12"/>
    <row r="379" ht="12"/>
    <row r="380" ht="12"/>
    <row r="381" ht="12"/>
    <row r="382" ht="12"/>
    <row r="383" ht="12"/>
    <row r="384" ht="12"/>
    <row r="385" ht="12"/>
    <row r="386" ht="12"/>
    <row r="387" ht="12"/>
    <row r="388" ht="12"/>
    <row r="389" ht="12"/>
    <row r="390" ht="12"/>
    <row r="391" ht="12"/>
    <row r="392" ht="12"/>
    <row r="393" ht="12"/>
    <row r="394" ht="12"/>
    <row r="395" ht="12"/>
    <row r="396" ht="12"/>
    <row r="397" ht="12"/>
    <row r="398" ht="12"/>
    <row r="399" ht="12"/>
    <row r="400" ht="12"/>
    <row r="401" ht="12"/>
    <row r="402" ht="12"/>
    <row r="403" ht="12"/>
    <row r="404" ht="12"/>
    <row r="405" ht="12"/>
    <row r="406" ht="12"/>
    <row r="407" ht="12"/>
    <row r="408" ht="12"/>
    <row r="409" ht="12"/>
    <row r="410" ht="12"/>
    <row r="411" ht="12"/>
    <row r="412" ht="12"/>
    <row r="413" ht="12"/>
    <row r="414" ht="12"/>
    <row r="415" ht="12"/>
    <row r="416" ht="12"/>
    <row r="417" ht="12"/>
    <row r="418" ht="12"/>
    <row r="419" ht="12"/>
    <row r="420" ht="12"/>
    <row r="421" ht="12"/>
    <row r="422" ht="12"/>
    <row r="423" ht="12"/>
    <row r="424" ht="12"/>
    <row r="425" ht="12"/>
    <row r="426" ht="12"/>
    <row r="427" ht="12"/>
    <row r="428" ht="12"/>
    <row r="429" ht="12"/>
    <row r="430" ht="12"/>
    <row r="431" ht="12"/>
    <row r="432" ht="12"/>
    <row r="433" ht="12"/>
    <row r="434" ht="12"/>
    <row r="435" ht="12"/>
    <row r="436" ht="12"/>
    <row r="437" ht="12"/>
    <row r="438" ht="12"/>
    <row r="439" ht="12"/>
    <row r="440" ht="12"/>
    <row r="441" ht="12"/>
    <row r="442" ht="12"/>
    <row r="443" ht="12"/>
    <row r="444" ht="12"/>
    <row r="445" ht="12"/>
    <row r="446" ht="12"/>
    <row r="447" ht="12"/>
    <row r="448" ht="12"/>
    <row r="449" ht="12"/>
    <row r="450" ht="12"/>
    <row r="451" ht="12"/>
    <row r="452" ht="12"/>
    <row r="453" ht="12"/>
    <row r="454" ht="12"/>
    <row r="455" ht="12"/>
    <row r="456" ht="12"/>
    <row r="457" ht="12"/>
    <row r="458" ht="12"/>
    <row r="459" ht="12"/>
    <row r="460" ht="12"/>
    <row r="461" ht="12"/>
    <row r="462" ht="12"/>
    <row r="463" ht="12"/>
    <row r="464" ht="12"/>
    <row r="465" ht="12"/>
    <row r="466" ht="12"/>
    <row r="467" ht="12"/>
    <row r="468" ht="12"/>
    <row r="469" ht="12"/>
    <row r="470" ht="12"/>
    <row r="471" ht="12"/>
    <row r="472" ht="12"/>
    <row r="473" ht="12"/>
    <row r="474" ht="12"/>
    <row r="475" ht="12"/>
    <row r="476" ht="12"/>
    <row r="477" ht="12"/>
    <row r="478" ht="12"/>
    <row r="479" ht="12"/>
    <row r="480" ht="12"/>
    <row r="481" ht="12"/>
    <row r="482" ht="12"/>
    <row r="483" ht="12"/>
    <row r="484" ht="12"/>
    <row r="485" ht="12"/>
    <row r="486" ht="12"/>
    <row r="487" ht="12"/>
    <row r="488" ht="12"/>
    <row r="489" ht="12"/>
    <row r="490" ht="12"/>
    <row r="491" ht="12"/>
    <row r="492" ht="12"/>
    <row r="493" ht="12"/>
    <row r="494" ht="12"/>
    <row r="495" ht="12"/>
    <row r="496" ht="12"/>
    <row r="497" ht="12"/>
    <row r="498" ht="12"/>
    <row r="499" ht="12"/>
    <row r="500" ht="12"/>
    <row r="501" ht="12"/>
    <row r="502" ht="12"/>
    <row r="503" ht="12"/>
    <row r="504" ht="12"/>
    <row r="505" ht="12"/>
    <row r="506" ht="12"/>
    <row r="507" ht="12"/>
    <row r="508" ht="12"/>
    <row r="509" ht="12"/>
    <row r="510" ht="12"/>
    <row r="511" ht="12"/>
    <row r="512" ht="12"/>
    <row r="513" ht="12"/>
    <row r="514" ht="12"/>
    <row r="515" ht="12"/>
    <row r="516" ht="12"/>
    <row r="517" ht="12"/>
    <row r="518" ht="12"/>
    <row r="519" ht="12"/>
    <row r="520" ht="12"/>
    <row r="521" ht="12"/>
    <row r="522" ht="12"/>
    <row r="523" ht="12"/>
    <row r="524" ht="12"/>
    <row r="525" ht="12"/>
    <row r="526" ht="12"/>
    <row r="527" ht="12"/>
    <row r="528" ht="12"/>
    <row r="529" ht="12"/>
    <row r="530" ht="12"/>
    <row r="531" ht="12"/>
    <row r="532" ht="12"/>
    <row r="533" ht="12"/>
    <row r="534" ht="12"/>
    <row r="535" ht="12"/>
    <row r="536" ht="12"/>
    <row r="537" ht="12"/>
    <row r="538" ht="12"/>
    <row r="539" ht="12"/>
    <row r="540" ht="12"/>
    <row r="541" ht="12"/>
    <row r="542" ht="12"/>
    <row r="543" ht="12"/>
    <row r="544" ht="12"/>
    <row r="545" ht="12"/>
    <row r="546" ht="12"/>
    <row r="547" ht="12"/>
    <row r="548" ht="12"/>
    <row r="549" ht="12"/>
    <row r="550" ht="12"/>
    <row r="551" ht="12"/>
    <row r="552" ht="12"/>
    <row r="553" ht="12"/>
    <row r="554" ht="12"/>
    <row r="555" ht="12"/>
    <row r="556" ht="12"/>
    <row r="557" ht="12"/>
    <row r="558" ht="12"/>
    <row r="559" ht="12"/>
    <row r="560" ht="12"/>
    <row r="561" ht="12"/>
    <row r="562" ht="12"/>
    <row r="563" ht="12"/>
    <row r="564" ht="12"/>
    <row r="565" ht="12"/>
    <row r="566" ht="12"/>
    <row r="567" ht="12"/>
    <row r="568" ht="12"/>
    <row r="569" ht="12"/>
    <row r="570" ht="12"/>
    <row r="571" ht="12"/>
    <row r="572" ht="12"/>
    <row r="573" ht="12"/>
    <row r="574" ht="12"/>
    <row r="575" ht="12"/>
    <row r="576" ht="12"/>
    <row r="577" ht="12"/>
    <row r="578" ht="12"/>
    <row r="579" ht="12"/>
    <row r="580" ht="12"/>
    <row r="581" ht="12"/>
    <row r="582" ht="12"/>
    <row r="583" ht="12"/>
    <row r="584" ht="12"/>
    <row r="585" ht="12"/>
    <row r="586" ht="12"/>
    <row r="587" ht="12"/>
    <row r="588" ht="12"/>
    <row r="589" ht="12"/>
    <row r="590" ht="12"/>
    <row r="591" ht="12"/>
    <row r="592" ht="12"/>
    <row r="593" ht="12"/>
    <row r="594" ht="12"/>
    <row r="595" ht="12"/>
    <row r="596" ht="12"/>
    <row r="597" ht="12"/>
    <row r="598" ht="12"/>
    <row r="599" ht="12"/>
    <row r="600" ht="12"/>
    <row r="601" ht="12"/>
    <row r="602" ht="12"/>
    <row r="603" ht="12"/>
    <row r="604" ht="12"/>
    <row r="605" ht="12"/>
    <row r="606" ht="12"/>
    <row r="607" ht="12"/>
    <row r="608" ht="12"/>
    <row r="609" ht="12"/>
    <row r="610" ht="12"/>
    <row r="611" ht="12"/>
    <row r="612" ht="12"/>
    <row r="613" ht="12"/>
    <row r="614" ht="12"/>
    <row r="615" ht="12"/>
    <row r="616" ht="12"/>
    <row r="617" ht="12"/>
    <row r="618" ht="12"/>
    <row r="619" ht="12"/>
    <row r="620" ht="12"/>
    <row r="621" ht="12"/>
    <row r="622" ht="12"/>
    <row r="623" ht="12"/>
    <row r="624" ht="12"/>
    <row r="625" ht="12"/>
    <row r="626" ht="12"/>
    <row r="627" ht="12"/>
    <row r="628" ht="12"/>
    <row r="629" ht="12"/>
    <row r="630" ht="12"/>
    <row r="631" ht="12"/>
    <row r="632" ht="12"/>
    <row r="633" ht="12"/>
    <row r="634" ht="12"/>
    <row r="635" ht="12"/>
    <row r="636" ht="12"/>
    <row r="637" ht="12"/>
    <row r="638" ht="12"/>
    <row r="639" ht="12"/>
    <row r="640" ht="12"/>
    <row r="641" ht="12"/>
    <row r="642" ht="12"/>
    <row r="643" ht="12"/>
    <row r="644" ht="12"/>
    <row r="645" ht="12"/>
    <row r="646" ht="12"/>
    <row r="647" ht="12"/>
    <row r="648" ht="12"/>
    <row r="649" ht="12"/>
    <row r="650" ht="12"/>
    <row r="651" ht="12"/>
    <row r="652" ht="12"/>
    <row r="653" ht="12"/>
    <row r="654" ht="12"/>
    <row r="655" ht="12"/>
    <row r="656" ht="12"/>
    <row r="657" ht="12"/>
    <row r="658" ht="12"/>
    <row r="659" ht="12"/>
    <row r="660" ht="12"/>
    <row r="661" ht="12"/>
    <row r="662" ht="12"/>
    <row r="663" ht="12"/>
    <row r="664" ht="12"/>
    <row r="665" ht="12"/>
    <row r="666" ht="12"/>
    <row r="667" ht="12"/>
    <row r="668" ht="12"/>
    <row r="669" ht="12"/>
    <row r="670" ht="12"/>
    <row r="671" ht="12"/>
    <row r="672" ht="12"/>
    <row r="673" ht="12"/>
    <row r="674" ht="12"/>
    <row r="675" ht="12"/>
    <row r="676" ht="12"/>
    <row r="677" ht="12"/>
    <row r="678" ht="12"/>
    <row r="679" ht="12"/>
    <row r="680" ht="12"/>
    <row r="681" ht="12"/>
    <row r="682" ht="12"/>
    <row r="683" ht="12"/>
    <row r="684" ht="12"/>
    <row r="685" ht="12"/>
    <row r="686" ht="12"/>
    <row r="687" ht="12"/>
    <row r="688" ht="12"/>
    <row r="689" ht="12"/>
    <row r="690" ht="12"/>
    <row r="691" ht="12"/>
    <row r="692" ht="12"/>
    <row r="693" ht="12"/>
    <row r="694" ht="12"/>
    <row r="695" ht="12"/>
    <row r="696" ht="12"/>
    <row r="697" ht="12"/>
    <row r="698" ht="12"/>
    <row r="699" ht="12"/>
    <row r="700" ht="12"/>
    <row r="701" ht="12"/>
    <row r="702" ht="12"/>
    <row r="703" ht="12"/>
    <row r="704" ht="12"/>
    <row r="705" ht="12"/>
    <row r="706" ht="12"/>
    <row r="707" ht="12"/>
    <row r="708" ht="12"/>
    <row r="709" ht="12"/>
    <row r="710" ht="12"/>
    <row r="711" ht="12"/>
    <row r="712" ht="12"/>
    <row r="713" ht="12"/>
    <row r="714" ht="12"/>
    <row r="715" ht="12"/>
    <row r="716" ht="12"/>
    <row r="717" ht="12"/>
    <row r="718" ht="12"/>
    <row r="719" ht="12"/>
    <row r="720" ht="12"/>
    <row r="721" ht="12"/>
    <row r="722" ht="12"/>
    <row r="723" ht="12"/>
    <row r="724" ht="12"/>
    <row r="725" ht="12"/>
    <row r="726" ht="12"/>
    <row r="727" ht="12"/>
    <row r="728" ht="12"/>
    <row r="729" ht="12"/>
    <row r="730" ht="12"/>
    <row r="731" ht="12"/>
    <row r="732" ht="12"/>
    <row r="733" ht="12"/>
    <row r="734" ht="12"/>
    <row r="735" ht="12"/>
    <row r="736" ht="12"/>
    <row r="737" ht="12"/>
    <row r="738" ht="12"/>
    <row r="739" ht="12"/>
    <row r="740" ht="12"/>
    <row r="741" ht="12"/>
    <row r="742" ht="12"/>
    <row r="743" ht="12"/>
    <row r="744" ht="12"/>
    <row r="745" ht="12"/>
    <row r="746" ht="12"/>
    <row r="747" ht="12"/>
    <row r="748" ht="12"/>
    <row r="749" ht="12"/>
    <row r="750" ht="12"/>
    <row r="751" ht="12"/>
    <row r="752" ht="12"/>
    <row r="753" ht="12"/>
    <row r="754" ht="12"/>
    <row r="755" ht="12"/>
    <row r="756" ht="12"/>
    <row r="757" ht="12"/>
    <row r="758" ht="12"/>
    <row r="759" ht="12"/>
    <row r="760" ht="12"/>
    <row r="761" ht="12"/>
    <row r="762" ht="12"/>
    <row r="763" ht="12"/>
    <row r="764" ht="12"/>
    <row r="765" ht="12"/>
    <row r="766" ht="12"/>
    <row r="767" ht="12"/>
    <row r="768" ht="12"/>
    <row r="769" ht="12"/>
    <row r="770" ht="12"/>
    <row r="771" ht="12"/>
    <row r="772" ht="12"/>
    <row r="773" ht="12"/>
    <row r="774" ht="12"/>
    <row r="775" ht="12"/>
    <row r="776" ht="12"/>
    <row r="777" ht="12"/>
    <row r="778" ht="12"/>
    <row r="779" ht="12"/>
    <row r="780" ht="12"/>
    <row r="781" ht="12"/>
    <row r="782" ht="12"/>
    <row r="783" ht="12"/>
    <row r="784" ht="12"/>
    <row r="785" ht="12"/>
    <row r="786" ht="12"/>
    <row r="787" ht="12"/>
    <row r="788" ht="12"/>
    <row r="789" ht="12"/>
    <row r="790" ht="12"/>
    <row r="791" ht="12"/>
    <row r="792" ht="12"/>
    <row r="793" ht="12"/>
    <row r="794" ht="12"/>
    <row r="795" ht="12"/>
    <row r="796" ht="12"/>
    <row r="797" ht="12"/>
    <row r="798" ht="12"/>
    <row r="799" ht="12"/>
    <row r="800" ht="12"/>
    <row r="801" ht="12"/>
    <row r="802" ht="12"/>
    <row r="803" ht="12"/>
    <row r="804" ht="12"/>
    <row r="805" ht="12"/>
    <row r="806" ht="12"/>
    <row r="807" ht="12"/>
    <row r="808" ht="12"/>
    <row r="809" ht="12"/>
    <row r="810" ht="12"/>
    <row r="811" ht="12"/>
    <row r="812" ht="12"/>
    <row r="813" ht="12"/>
    <row r="814" ht="12"/>
    <row r="815" ht="12"/>
    <row r="816" ht="12"/>
    <row r="817" ht="12"/>
    <row r="818" ht="12"/>
    <row r="819" ht="12"/>
    <row r="820" ht="12"/>
    <row r="821" ht="12"/>
    <row r="822" ht="12"/>
    <row r="823" ht="12"/>
    <row r="824" ht="12"/>
    <row r="825" ht="12"/>
    <row r="826" ht="12"/>
    <row r="827" ht="12"/>
    <row r="828" ht="12"/>
    <row r="829" ht="12"/>
    <row r="830" ht="12"/>
    <row r="831" ht="12"/>
    <row r="832" ht="12"/>
    <row r="833" ht="12"/>
    <row r="834" ht="12"/>
    <row r="835" ht="12"/>
    <row r="836" ht="12"/>
    <row r="837" ht="12"/>
    <row r="838" ht="12"/>
    <row r="839" ht="12"/>
    <row r="840" ht="12"/>
    <row r="841" ht="12"/>
    <row r="842" ht="12"/>
    <row r="843" ht="12"/>
    <row r="844" ht="12"/>
    <row r="845" ht="12"/>
    <row r="846" ht="12"/>
    <row r="847" ht="12"/>
    <row r="848" ht="12"/>
    <row r="849" ht="12"/>
    <row r="850" ht="12"/>
    <row r="851" ht="12"/>
    <row r="852" ht="12"/>
    <row r="853" ht="12"/>
    <row r="854" ht="12"/>
    <row r="855" ht="12"/>
    <row r="856" ht="12"/>
    <row r="857" ht="12"/>
    <row r="858" ht="12"/>
  </sheetData>
  <mergeCells count="13">
    <mergeCell ref="A6:A13"/>
    <mergeCell ref="A30:A33"/>
    <mergeCell ref="A48:A51"/>
    <mergeCell ref="A2:G2"/>
    <mergeCell ref="A14:A22"/>
    <mergeCell ref="A23:A25"/>
    <mergeCell ref="A37:A38"/>
    <mergeCell ref="A43:A44"/>
    <mergeCell ref="A45:A47"/>
    <mergeCell ref="A26:A28"/>
    <mergeCell ref="A39:A40"/>
    <mergeCell ref="A34:A36"/>
    <mergeCell ref="A41:A42"/>
  </mergeCells>
  <pageMargins left="0.27559055118110237" right="0.27559055118110237" top="0.39370078740157483" bottom="0.39370078740157483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2:N20"/>
  <sheetViews>
    <sheetView showGridLines="0" zoomScaleNormal="100" workbookViewId="0">
      <selection activeCell="N25" sqref="N25"/>
    </sheetView>
  </sheetViews>
  <sheetFormatPr baseColWidth="10" defaultColWidth="11.5" defaultRowHeight="13"/>
  <cols>
    <col min="1" max="1" width="7.1640625" style="119" customWidth="1"/>
    <col min="2" max="2" width="5.6640625" style="119" bestFit="1" customWidth="1"/>
    <col min="3" max="14" width="5.83203125" style="119" customWidth="1"/>
    <col min="15" max="16384" width="11.5" style="119"/>
  </cols>
  <sheetData>
    <row r="2" spans="1:14">
      <c r="A2" s="750" t="s">
        <v>511</v>
      </c>
      <c r="B2" s="750"/>
      <c r="C2" s="750"/>
      <c r="D2" s="750"/>
      <c r="E2" s="750"/>
      <c r="F2" s="750"/>
      <c r="G2" s="750"/>
      <c r="H2" s="750"/>
      <c r="I2" s="750"/>
      <c r="J2" s="750"/>
      <c r="K2" s="750"/>
      <c r="L2" s="750"/>
      <c r="M2" s="750"/>
      <c r="N2" s="750"/>
    </row>
    <row r="3" spans="1:14" ht="12" customHeight="1">
      <c r="A3" s="751" t="s">
        <v>574</v>
      </c>
      <c r="B3" s="751"/>
      <c r="C3" s="751"/>
      <c r="D3" s="751"/>
      <c r="E3" s="751"/>
      <c r="F3" s="751"/>
      <c r="G3" s="751"/>
      <c r="H3" s="751"/>
      <c r="I3" s="751"/>
      <c r="J3" s="751"/>
      <c r="K3" s="751"/>
      <c r="L3" s="751"/>
      <c r="M3" s="751"/>
      <c r="N3" s="751"/>
    </row>
    <row r="4" spans="1:14" ht="5" customHeight="1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</row>
    <row r="5" spans="1:14" ht="16" customHeight="1">
      <c r="A5" s="213" t="s">
        <v>80</v>
      </c>
      <c r="B5" s="214" t="s">
        <v>119</v>
      </c>
      <c r="C5" s="214" t="s">
        <v>81</v>
      </c>
      <c r="D5" s="214" t="s">
        <v>82</v>
      </c>
      <c r="E5" s="214" t="s">
        <v>83</v>
      </c>
      <c r="F5" s="214" t="s">
        <v>84</v>
      </c>
      <c r="G5" s="214" t="s">
        <v>85</v>
      </c>
      <c r="H5" s="214" t="s">
        <v>86</v>
      </c>
      <c r="I5" s="214" t="s">
        <v>87</v>
      </c>
      <c r="J5" s="214" t="s">
        <v>88</v>
      </c>
      <c r="K5" s="214" t="s">
        <v>89</v>
      </c>
      <c r="L5" s="214" t="s">
        <v>90</v>
      </c>
      <c r="M5" s="214" t="s">
        <v>91</v>
      </c>
      <c r="N5" s="214" t="s">
        <v>92</v>
      </c>
    </row>
    <row r="6" spans="1:14" ht="14" customHeight="1">
      <c r="A6" s="101">
        <v>2015</v>
      </c>
      <c r="B6" s="215">
        <f>SUM(C6:N6)</f>
        <v>20275.95</v>
      </c>
      <c r="C6" s="107">
        <v>2289.25</v>
      </c>
      <c r="D6" s="107">
        <v>157.9</v>
      </c>
      <c r="E6" s="108">
        <v>0</v>
      </c>
      <c r="F6" s="108">
        <v>0</v>
      </c>
      <c r="G6" s="107">
        <v>193.25</v>
      </c>
      <c r="H6" s="107">
        <v>1030.05</v>
      </c>
      <c r="I6" s="107">
        <v>1228</v>
      </c>
      <c r="J6" s="107">
        <v>1910.2</v>
      </c>
      <c r="K6" s="107">
        <v>2626</v>
      </c>
      <c r="L6" s="107">
        <v>4184.05</v>
      </c>
      <c r="M6" s="107">
        <v>3914.75</v>
      </c>
      <c r="N6" s="107">
        <v>2742.5</v>
      </c>
    </row>
    <row r="7" spans="1:14" ht="14" customHeight="1">
      <c r="A7" s="102">
        <v>2016</v>
      </c>
      <c r="B7" s="215">
        <f t="shared" ref="B7:B14" si="0">SUM(C7:N7)</f>
        <v>28394.95</v>
      </c>
      <c r="C7" s="109">
        <v>3791</v>
      </c>
      <c r="D7" s="109">
        <v>2970</v>
      </c>
      <c r="E7" s="109">
        <v>1809.3</v>
      </c>
      <c r="F7" s="109">
        <v>1518</v>
      </c>
      <c r="G7" s="109">
        <v>2723.85</v>
      </c>
      <c r="H7" s="109">
        <v>2024</v>
      </c>
      <c r="I7" s="109">
        <v>2429</v>
      </c>
      <c r="J7" s="109">
        <v>4448</v>
      </c>
      <c r="K7" s="109">
        <v>3661.45</v>
      </c>
      <c r="L7" s="109">
        <v>1025</v>
      </c>
      <c r="M7" s="109">
        <v>1627.5</v>
      </c>
      <c r="N7" s="109">
        <v>367.85</v>
      </c>
    </row>
    <row r="8" spans="1:14" ht="14" customHeight="1">
      <c r="A8" s="102">
        <v>2017</v>
      </c>
      <c r="B8" s="215">
        <f t="shared" si="0"/>
        <v>22952.5</v>
      </c>
      <c r="C8" s="103">
        <v>0</v>
      </c>
      <c r="D8" s="109">
        <v>2410</v>
      </c>
      <c r="E8" s="109">
        <v>3630.8</v>
      </c>
      <c r="F8" s="109">
        <v>1009.2</v>
      </c>
      <c r="G8" s="109">
        <v>285</v>
      </c>
      <c r="H8" s="109">
        <v>1200</v>
      </c>
      <c r="I8" s="109">
        <v>2497.0500000000002</v>
      </c>
      <c r="J8" s="109">
        <v>400.25</v>
      </c>
      <c r="K8" s="109">
        <v>2518.9</v>
      </c>
      <c r="L8" s="109">
        <v>3977.1</v>
      </c>
      <c r="M8" s="109">
        <v>3454.4</v>
      </c>
      <c r="N8" s="109">
        <v>1569.8</v>
      </c>
    </row>
    <row r="9" spans="1:14" ht="14" customHeight="1">
      <c r="A9" s="102">
        <v>2018</v>
      </c>
      <c r="B9" s="215">
        <f t="shared" si="0"/>
        <v>25542.400000000001</v>
      </c>
      <c r="C9" s="109">
        <v>862.4</v>
      </c>
      <c r="D9" s="103">
        <v>0</v>
      </c>
      <c r="E9" s="109">
        <v>4100</v>
      </c>
      <c r="F9" s="110">
        <v>4350</v>
      </c>
      <c r="G9" s="109">
        <v>4505</v>
      </c>
      <c r="H9" s="109">
        <v>3200</v>
      </c>
      <c r="I9" s="109">
        <v>1613</v>
      </c>
      <c r="J9" s="109">
        <v>5800</v>
      </c>
      <c r="K9" s="103">
        <v>0</v>
      </c>
      <c r="L9" s="103">
        <v>0</v>
      </c>
      <c r="M9" s="109">
        <v>250</v>
      </c>
      <c r="N9" s="109">
        <v>862</v>
      </c>
    </row>
    <row r="10" spans="1:14" ht="14" customHeight="1">
      <c r="A10" s="102">
        <v>2019</v>
      </c>
      <c r="B10" s="215">
        <f t="shared" si="0"/>
        <v>28787.5</v>
      </c>
      <c r="C10" s="103">
        <v>0</v>
      </c>
      <c r="D10" s="103">
        <v>100</v>
      </c>
      <c r="E10" s="109">
        <v>4065</v>
      </c>
      <c r="F10" s="110">
        <v>2110.85</v>
      </c>
      <c r="G10" s="109">
        <v>2963</v>
      </c>
      <c r="H10" s="109">
        <v>2501</v>
      </c>
      <c r="I10" s="109">
        <f>13615-11740</f>
        <v>1875</v>
      </c>
      <c r="J10" s="109">
        <v>2900</v>
      </c>
      <c r="K10" s="103">
        <v>2984.65</v>
      </c>
      <c r="L10" s="103">
        <v>2949</v>
      </c>
      <c r="M10" s="109">
        <v>4724</v>
      </c>
      <c r="N10" s="109">
        <v>1615</v>
      </c>
    </row>
    <row r="11" spans="1:14" ht="14" customHeight="1">
      <c r="A11" s="102">
        <v>2020</v>
      </c>
      <c r="B11" s="215">
        <f t="shared" si="0"/>
        <v>10029</v>
      </c>
      <c r="C11" s="103">
        <v>0</v>
      </c>
      <c r="D11" s="103">
        <v>975</v>
      </c>
      <c r="E11" s="109">
        <f>1575-975</f>
        <v>600</v>
      </c>
      <c r="F11" s="110">
        <v>400</v>
      </c>
      <c r="G11" s="109">
        <f>2835-1975</f>
        <v>860</v>
      </c>
      <c r="H11" s="109">
        <v>760</v>
      </c>
      <c r="I11" s="109">
        <f>4804-3595</f>
        <v>1209</v>
      </c>
      <c r="J11" s="109">
        <f>5416-4804</f>
        <v>612</v>
      </c>
      <c r="K11" s="103">
        <f>6416-5416</f>
        <v>1000</v>
      </c>
      <c r="L11" s="103">
        <f>7916-6416</f>
        <v>1500</v>
      </c>
      <c r="M11" s="109">
        <f>8666-7916</f>
        <v>750</v>
      </c>
      <c r="N11" s="109">
        <v>1363</v>
      </c>
    </row>
    <row r="12" spans="1:14" ht="14" customHeight="1">
      <c r="A12" s="102">
        <v>2021</v>
      </c>
      <c r="B12" s="215">
        <f t="shared" si="0"/>
        <v>23086.75</v>
      </c>
      <c r="C12" s="103">
        <v>2050</v>
      </c>
      <c r="D12" s="103">
        <f>3950-2050</f>
        <v>1900</v>
      </c>
      <c r="E12" s="103">
        <f>8350.3-3950</f>
        <v>4400.2999999999993</v>
      </c>
      <c r="F12" s="110">
        <v>3354.45</v>
      </c>
      <c r="G12" s="103">
        <v>1600</v>
      </c>
      <c r="H12" s="109">
        <f>14331-13305</f>
        <v>1026</v>
      </c>
      <c r="I12" s="109">
        <f>16311-14331</f>
        <v>1980</v>
      </c>
      <c r="J12" s="109">
        <v>3165</v>
      </c>
      <c r="K12" s="103">
        <v>1350</v>
      </c>
      <c r="L12" s="103">
        <v>1646</v>
      </c>
      <c r="M12" s="109">
        <v>253</v>
      </c>
      <c r="N12" s="109">
        <v>362</v>
      </c>
    </row>
    <row r="13" spans="1:14" ht="14" customHeight="1">
      <c r="A13" s="102">
        <v>2022</v>
      </c>
      <c r="B13" s="215">
        <f t="shared" si="0"/>
        <v>19808.900000000001</v>
      </c>
      <c r="C13" s="103">
        <v>0</v>
      </c>
      <c r="D13" s="103">
        <v>0</v>
      </c>
      <c r="E13" s="104">
        <v>2278</v>
      </c>
      <c r="F13" s="105">
        <v>3993</v>
      </c>
      <c r="G13" s="104">
        <f>8375-6271</f>
        <v>2104</v>
      </c>
      <c r="H13" s="104">
        <f>9946-8375</f>
        <v>1571</v>
      </c>
      <c r="I13" s="104">
        <f>13246.2-9946</f>
        <v>3300.2000000000007</v>
      </c>
      <c r="J13" s="104">
        <f>16146.2-13246</f>
        <v>2900.2000000000007</v>
      </c>
      <c r="K13" s="103">
        <v>3268</v>
      </c>
      <c r="L13" s="103">
        <f>21684.35-21584</f>
        <v>100.34999999999854</v>
      </c>
      <c r="M13" s="104">
        <f>21766.15-21685</f>
        <v>81.150000000001455</v>
      </c>
      <c r="N13" s="104">
        <v>213</v>
      </c>
    </row>
    <row r="14" spans="1:14" ht="14" customHeight="1">
      <c r="A14" s="102">
        <v>2023</v>
      </c>
      <c r="B14" s="215">
        <f t="shared" si="0"/>
        <v>13351</v>
      </c>
      <c r="C14" s="103">
        <v>0</v>
      </c>
      <c r="D14" s="103">
        <v>0</v>
      </c>
      <c r="E14" s="103">
        <v>0</v>
      </c>
      <c r="F14" s="110">
        <v>1345</v>
      </c>
      <c r="G14" s="103">
        <v>1674</v>
      </c>
      <c r="H14" s="109">
        <v>3052</v>
      </c>
      <c r="I14" s="109">
        <v>3345</v>
      </c>
      <c r="J14" s="109">
        <v>2386</v>
      </c>
      <c r="K14" s="103">
        <v>1065</v>
      </c>
      <c r="L14" s="103">
        <v>484</v>
      </c>
      <c r="M14" s="109">
        <v>0</v>
      </c>
      <c r="N14" s="109">
        <v>0</v>
      </c>
    </row>
    <row r="15" spans="1:14" ht="14" customHeight="1">
      <c r="A15" s="102">
        <v>2024</v>
      </c>
      <c r="B15" s="215">
        <f>SUM(C15:N15)</f>
        <v>22288.899999999998</v>
      </c>
      <c r="C15" s="103">
        <v>0</v>
      </c>
      <c r="D15" s="103">
        <v>0</v>
      </c>
      <c r="E15" s="103">
        <v>2040</v>
      </c>
      <c r="F15" s="110">
        <v>1638</v>
      </c>
      <c r="G15" s="103">
        <v>2476</v>
      </c>
      <c r="H15" s="109">
        <v>3901</v>
      </c>
      <c r="I15" s="109">
        <v>3806.1</v>
      </c>
      <c r="J15" s="109">
        <v>2237</v>
      </c>
      <c r="K15" s="103">
        <v>906</v>
      </c>
      <c r="L15" s="103">
        <v>1010.8</v>
      </c>
      <c r="M15" s="109">
        <v>3363</v>
      </c>
      <c r="N15" s="109">
        <v>911</v>
      </c>
    </row>
    <row r="16" spans="1:14" ht="14" customHeight="1">
      <c r="A16" s="106">
        <v>2025</v>
      </c>
      <c r="B16" s="216">
        <f>SUM(C16:N16)</f>
        <v>19296.93</v>
      </c>
      <c r="C16" s="111">
        <v>0</v>
      </c>
      <c r="D16" s="111">
        <v>0</v>
      </c>
      <c r="E16" s="111">
        <v>195</v>
      </c>
      <c r="F16" s="112">
        <v>494.01</v>
      </c>
      <c r="G16" s="111">
        <v>2881.73</v>
      </c>
      <c r="H16" s="113">
        <v>2854.13</v>
      </c>
      <c r="I16" s="113">
        <v>2577.06</v>
      </c>
      <c r="J16" s="113">
        <v>1616.29</v>
      </c>
      <c r="K16" s="111">
        <v>4122.99</v>
      </c>
      <c r="L16" s="111">
        <v>2952.89</v>
      </c>
      <c r="M16" s="113">
        <v>1602.83</v>
      </c>
      <c r="N16" s="113"/>
    </row>
    <row r="17" spans="1:14" ht="9" customHeight="1">
      <c r="A17" s="120" t="s">
        <v>120</v>
      </c>
      <c r="B17" s="114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5"/>
    </row>
    <row r="18" spans="1:14" ht="9" customHeight="1">
      <c r="A18" s="118" t="s">
        <v>55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5"/>
    </row>
    <row r="19" spans="1:14" ht="9" customHeight="1">
      <c r="A19" s="118" t="s">
        <v>56</v>
      </c>
      <c r="B19" s="116"/>
      <c r="C19" s="116"/>
      <c r="D19" s="116"/>
      <c r="E19" s="116"/>
      <c r="F19" s="116"/>
      <c r="G19" s="116"/>
      <c r="H19" s="117"/>
      <c r="I19" s="117"/>
      <c r="J19" s="117"/>
      <c r="K19" s="117"/>
      <c r="L19" s="117"/>
      <c r="M19" s="117"/>
      <c r="N19" s="117"/>
    </row>
    <row r="20" spans="1:14" ht="9" customHeight="1">
      <c r="A20" s="118" t="s">
        <v>167</v>
      </c>
      <c r="B20" s="118"/>
      <c r="C20" s="118"/>
      <c r="D20" s="118"/>
      <c r="E20" s="118"/>
      <c r="F20" s="118"/>
      <c r="G20" s="118"/>
    </row>
  </sheetData>
  <mergeCells count="2">
    <mergeCell ref="A2:N2"/>
    <mergeCell ref="A3:N3"/>
  </mergeCells>
  <pageMargins left="0.27559055118110237" right="0.27559055118110237" top="0.39370078740157483" bottom="0.39370078740157483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715"/>
  <sheetViews>
    <sheetView showGridLines="0" topLeftCell="A40" zoomScaleNormal="100" workbookViewId="0">
      <selection activeCell="A61" sqref="A61:J125"/>
    </sheetView>
  </sheetViews>
  <sheetFormatPr baseColWidth="10" defaultColWidth="12.6640625" defaultRowHeight="15" customHeight="1"/>
  <cols>
    <col min="1" max="1" width="18.1640625" style="2" customWidth="1"/>
    <col min="2" max="3" width="7.6640625" style="2" customWidth="1"/>
    <col min="4" max="4" width="6.33203125" style="2" customWidth="1"/>
    <col min="5" max="6" width="7.6640625" style="2" customWidth="1"/>
    <col min="7" max="7" width="6.5" style="2" customWidth="1"/>
    <col min="8" max="9" width="7.6640625" style="2" customWidth="1"/>
    <col min="10" max="10" width="6.5" style="2" customWidth="1"/>
    <col min="11" max="16384" width="12.6640625" style="2"/>
  </cols>
  <sheetData>
    <row r="1" spans="1:10" ht="18" customHeight="1">
      <c r="A1" s="341" t="s">
        <v>358</v>
      </c>
      <c r="B1" s="342"/>
      <c r="C1" s="342"/>
      <c r="D1" s="342"/>
      <c r="E1" s="342"/>
      <c r="F1" s="342"/>
      <c r="G1" s="342"/>
      <c r="H1" s="321"/>
      <c r="I1" s="372"/>
      <c r="J1" s="321"/>
    </row>
    <row r="2" spans="1:10" ht="12" customHeight="1">
      <c r="A2" s="373" t="s">
        <v>533</v>
      </c>
      <c r="B2" s="342"/>
      <c r="C2" s="342"/>
      <c r="D2" s="342"/>
      <c r="E2" s="342"/>
      <c r="F2" s="342"/>
      <c r="G2" s="342"/>
      <c r="H2" s="321"/>
      <c r="I2" s="372"/>
      <c r="J2" s="321"/>
    </row>
    <row r="3" spans="1:10" ht="12" customHeight="1">
      <c r="A3" s="373" t="s">
        <v>337</v>
      </c>
      <c r="B3" s="342"/>
      <c r="C3" s="342"/>
      <c r="D3" s="322"/>
      <c r="E3" s="322"/>
      <c r="F3" s="322"/>
      <c r="G3" s="322"/>
      <c r="H3" s="324"/>
      <c r="I3" s="343"/>
      <c r="J3" s="324"/>
    </row>
    <row r="4" spans="1:10" ht="6" customHeight="1">
      <c r="A4" s="262"/>
      <c r="B4" s="342"/>
      <c r="C4" s="342"/>
      <c r="D4" s="322"/>
      <c r="E4" s="322"/>
      <c r="F4" s="322"/>
      <c r="G4" s="322"/>
      <c r="H4" s="324"/>
      <c r="I4" s="343"/>
      <c r="J4" s="324"/>
    </row>
    <row r="5" spans="1:10" ht="14" customHeight="1">
      <c r="A5" s="752" t="s">
        <v>0</v>
      </c>
      <c r="B5" s="754" t="s">
        <v>359</v>
      </c>
      <c r="C5" s="755"/>
      <c r="D5" s="756"/>
      <c r="E5" s="754" t="s">
        <v>360</v>
      </c>
      <c r="F5" s="755"/>
      <c r="G5" s="756"/>
      <c r="H5" s="754" t="s">
        <v>361</v>
      </c>
      <c r="I5" s="755"/>
      <c r="J5" s="756"/>
    </row>
    <row r="6" spans="1:10" ht="14" customHeight="1">
      <c r="A6" s="753"/>
      <c r="B6" s="325">
        <v>2024</v>
      </c>
      <c r="C6" s="325">
        <v>2025</v>
      </c>
      <c r="D6" s="325" t="s">
        <v>1</v>
      </c>
      <c r="E6" s="325">
        <v>2024</v>
      </c>
      <c r="F6" s="325">
        <v>2025</v>
      </c>
      <c r="G6" s="325" t="s">
        <v>1</v>
      </c>
      <c r="H6" s="325">
        <v>2024</v>
      </c>
      <c r="I6" s="325">
        <v>2025</v>
      </c>
      <c r="J6" s="325" t="s">
        <v>1</v>
      </c>
    </row>
    <row r="7" spans="1:10" ht="4.5" customHeight="1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370" t="s">
        <v>367</v>
      </c>
      <c r="B8" s="375" t="s">
        <v>351</v>
      </c>
      <c r="C8" s="665">
        <f>AVERAGE(C9:C11)</f>
        <v>2506.6666666666665</v>
      </c>
      <c r="D8" s="337" t="s">
        <v>342</v>
      </c>
      <c r="E8" s="603" t="s">
        <v>351</v>
      </c>
      <c r="F8" s="664">
        <f>AVERAGE(F9:F11)</f>
        <v>2410</v>
      </c>
      <c r="G8" s="337" t="s">
        <v>342</v>
      </c>
      <c r="H8" s="361" t="s">
        <v>351</v>
      </c>
      <c r="I8" s="361" t="s">
        <v>351</v>
      </c>
      <c r="J8" s="330" t="s">
        <v>342</v>
      </c>
    </row>
    <row r="9" spans="1:10" ht="12" customHeight="1">
      <c r="A9" s="331" t="s">
        <v>368</v>
      </c>
      <c r="B9" s="349" t="s">
        <v>351</v>
      </c>
      <c r="C9" s="23">
        <v>2300</v>
      </c>
      <c r="D9" s="334" t="s">
        <v>342</v>
      </c>
      <c r="E9" s="520" t="s">
        <v>351</v>
      </c>
      <c r="F9" s="668">
        <v>2260</v>
      </c>
      <c r="G9" s="334" t="s">
        <v>342</v>
      </c>
      <c r="H9" s="360" t="s">
        <v>351</v>
      </c>
      <c r="I9" s="360" t="s">
        <v>351</v>
      </c>
      <c r="J9" s="1" t="s">
        <v>342</v>
      </c>
    </row>
    <row r="10" spans="1:10" ht="12" customHeight="1">
      <c r="A10" s="331" t="s">
        <v>431</v>
      </c>
      <c r="B10" s="349" t="s">
        <v>351</v>
      </c>
      <c r="C10" s="23">
        <v>2500</v>
      </c>
      <c r="D10" s="368" t="s">
        <v>3</v>
      </c>
      <c r="E10" s="520" t="s">
        <v>351</v>
      </c>
      <c r="F10" s="668" t="s">
        <v>351</v>
      </c>
      <c r="G10" s="334" t="s">
        <v>342</v>
      </c>
      <c r="H10" s="521" t="s">
        <v>351</v>
      </c>
      <c r="I10" s="521" t="s">
        <v>351</v>
      </c>
      <c r="J10" s="1" t="s">
        <v>342</v>
      </c>
    </row>
    <row r="11" spans="1:10" ht="12" customHeight="1">
      <c r="A11" s="331" t="s">
        <v>435</v>
      </c>
      <c r="B11" s="349" t="s">
        <v>351</v>
      </c>
      <c r="C11" s="23">
        <v>2720</v>
      </c>
      <c r="D11" s="368" t="s">
        <v>3</v>
      </c>
      <c r="E11" s="520" t="s">
        <v>351</v>
      </c>
      <c r="F11" s="668">
        <v>2560</v>
      </c>
      <c r="G11" s="334" t="s">
        <v>342</v>
      </c>
      <c r="H11" s="521" t="s">
        <v>351</v>
      </c>
      <c r="I11" s="521" t="s">
        <v>351</v>
      </c>
      <c r="J11" s="1" t="s">
        <v>342</v>
      </c>
    </row>
    <row r="12" spans="1:10" ht="12" customHeight="1">
      <c r="A12" s="492" t="s">
        <v>65</v>
      </c>
      <c r="B12" s="478">
        <f>AVERAGE(B13:B13)</f>
        <v>2590</v>
      </c>
      <c r="C12" s="663">
        <f>AVERAGE(C13:C13)</f>
        <v>2433.4</v>
      </c>
      <c r="D12" s="350">
        <f t="shared" ref="D12:D31" si="0">((C12/B12) -   1)*100</f>
        <v>-6.046332046332048</v>
      </c>
      <c r="E12" s="576">
        <f>AVERAGE(E13:E13)</f>
        <v>2672.6</v>
      </c>
      <c r="F12" s="664">
        <f>AVERAGE(F13:F13)</f>
        <v>2466.6</v>
      </c>
      <c r="G12" s="488">
        <f t="shared" ref="G12:G14" si="1">((F12/E12) -   1)*100</f>
        <v>-7.7078500336750677</v>
      </c>
      <c r="H12" s="375" t="s">
        <v>351</v>
      </c>
      <c r="I12" s="375" t="s">
        <v>351</v>
      </c>
      <c r="J12" s="330" t="s">
        <v>342</v>
      </c>
    </row>
    <row r="13" spans="1:10" ht="12" customHeight="1">
      <c r="A13" s="331" t="s">
        <v>457</v>
      </c>
      <c r="B13" s="376">
        <v>2590</v>
      </c>
      <c r="C13" s="575">
        <v>2433.4</v>
      </c>
      <c r="D13" s="352">
        <f t="shared" si="0"/>
        <v>-6.046332046332048</v>
      </c>
      <c r="E13" s="667">
        <v>2672.6</v>
      </c>
      <c r="F13" s="668">
        <v>2466.6</v>
      </c>
      <c r="G13" s="335">
        <f t="shared" si="1"/>
        <v>-7.7078500336750677</v>
      </c>
      <c r="H13" s="349" t="s">
        <v>351</v>
      </c>
      <c r="I13" s="349" t="s">
        <v>351</v>
      </c>
      <c r="J13" s="1" t="s">
        <v>342</v>
      </c>
    </row>
    <row r="14" spans="1:10" ht="12" customHeight="1">
      <c r="A14" s="378" t="s">
        <v>2</v>
      </c>
      <c r="B14" s="478">
        <f>AVERAGE(B15:B19)</f>
        <v>2066.6999999999998</v>
      </c>
      <c r="C14" s="663">
        <f>AVERAGE(C15:C19)</f>
        <v>1938.6599999999999</v>
      </c>
      <c r="D14" s="488">
        <f t="shared" si="0"/>
        <v>-6.1953839454202297</v>
      </c>
      <c r="E14" s="576">
        <f>AVERAGE(E15:E19)</f>
        <v>2156.6999999999998</v>
      </c>
      <c r="F14" s="664">
        <f>AVERAGE(F18:F19)</f>
        <v>1825</v>
      </c>
      <c r="G14" s="488">
        <f t="shared" si="1"/>
        <v>-15.3799786711179</v>
      </c>
      <c r="H14" s="351">
        <f>AVERAGE(H15:H19)</f>
        <v>1210</v>
      </c>
      <c r="I14" s="351">
        <f>AVERAGE(I18:I19)</f>
        <v>1140</v>
      </c>
      <c r="J14" s="537">
        <f>((I14/H14)  -          1)*100</f>
        <v>-5.7851239669421517</v>
      </c>
    </row>
    <row r="15" spans="1:10" ht="12" customHeight="1">
      <c r="A15" s="331" t="s">
        <v>5</v>
      </c>
      <c r="B15" s="332" t="s">
        <v>351</v>
      </c>
      <c r="C15" s="163">
        <v>1920</v>
      </c>
      <c r="D15" s="490" t="s">
        <v>3</v>
      </c>
      <c r="E15" s="332" t="s">
        <v>351</v>
      </c>
      <c r="F15" s="668">
        <v>1956.7</v>
      </c>
      <c r="G15" s="490" t="s">
        <v>3</v>
      </c>
      <c r="H15" s="332" t="s">
        <v>351</v>
      </c>
      <c r="I15" s="353">
        <v>1136.7</v>
      </c>
      <c r="J15" s="330" t="s">
        <v>342</v>
      </c>
    </row>
    <row r="16" spans="1:10" ht="12" customHeight="1">
      <c r="A16" s="331" t="s">
        <v>347</v>
      </c>
      <c r="B16" s="376">
        <v>2133.4</v>
      </c>
      <c r="C16" s="163">
        <v>1980</v>
      </c>
      <c r="D16" s="335">
        <f t="shared" si="0"/>
        <v>-7.1904002999906291</v>
      </c>
      <c r="E16" s="667">
        <v>2213.4</v>
      </c>
      <c r="F16" s="668">
        <v>2080</v>
      </c>
      <c r="G16" s="335">
        <f t="shared" ref="G16:G17" si="2">((F16/E16) -   1)*100</f>
        <v>-6.0269268997921843</v>
      </c>
      <c r="H16" s="332" t="s">
        <v>351</v>
      </c>
      <c r="I16" s="349" t="s">
        <v>351</v>
      </c>
      <c r="J16" s="330" t="s">
        <v>342</v>
      </c>
    </row>
    <row r="17" spans="1:10" ht="12" customHeight="1">
      <c r="A17" s="331" t="s">
        <v>51</v>
      </c>
      <c r="B17" s="376">
        <v>2000</v>
      </c>
      <c r="C17" s="575">
        <v>2083.3000000000002</v>
      </c>
      <c r="D17" s="335">
        <f t="shared" si="0"/>
        <v>4.1650000000000187</v>
      </c>
      <c r="E17" s="667">
        <v>2100</v>
      </c>
      <c r="F17" s="575">
        <v>2260</v>
      </c>
      <c r="G17" s="335">
        <f t="shared" si="2"/>
        <v>7.6190476190476142</v>
      </c>
      <c r="H17" s="353">
        <v>1210</v>
      </c>
      <c r="I17" s="353">
        <v>1303.3</v>
      </c>
      <c r="J17" s="505">
        <f t="shared" ref="J17" si="3">((I17/H17) -   1)*100</f>
        <v>7.7107438016528862</v>
      </c>
    </row>
    <row r="18" spans="1:10" ht="12" customHeight="1">
      <c r="A18" s="331" t="s">
        <v>66</v>
      </c>
      <c r="B18" s="349" t="s">
        <v>351</v>
      </c>
      <c r="C18" s="575">
        <v>1860</v>
      </c>
      <c r="D18" s="490" t="s">
        <v>3</v>
      </c>
      <c r="E18" s="349" t="s">
        <v>351</v>
      </c>
      <c r="F18" s="575">
        <v>1800</v>
      </c>
      <c r="G18" s="490" t="s">
        <v>3</v>
      </c>
      <c r="H18" s="349" t="s">
        <v>351</v>
      </c>
      <c r="I18" s="353">
        <v>1080</v>
      </c>
      <c r="J18" s="330" t="s">
        <v>342</v>
      </c>
    </row>
    <row r="19" spans="1:10" ht="12" customHeight="1">
      <c r="A19" s="331" t="s">
        <v>164</v>
      </c>
      <c r="B19" s="349" t="s">
        <v>351</v>
      </c>
      <c r="C19" s="575">
        <v>1850</v>
      </c>
      <c r="D19" s="490" t="s">
        <v>3</v>
      </c>
      <c r="E19" s="349" t="s">
        <v>351</v>
      </c>
      <c r="F19" s="575">
        <v>1850</v>
      </c>
      <c r="G19" s="490" t="s">
        <v>3</v>
      </c>
      <c r="H19" s="349" t="s">
        <v>351</v>
      </c>
      <c r="I19" s="353">
        <v>1200</v>
      </c>
      <c r="J19" s="330" t="s">
        <v>342</v>
      </c>
    </row>
    <row r="20" spans="1:10" ht="12" customHeight="1">
      <c r="A20" s="378" t="s">
        <v>6</v>
      </c>
      <c r="B20" s="374">
        <f>AVERAGE(B21:B30)</f>
        <v>3150.7333333333331</v>
      </c>
      <c r="C20" s="664">
        <f>AVERAGE(C21:C30)</f>
        <v>3077.82</v>
      </c>
      <c r="D20" s="488">
        <f t="shared" si="0"/>
        <v>-2.3141702460802605</v>
      </c>
      <c r="E20" s="576">
        <f t="shared" ref="E20:F20" si="4">AVERAGE(E21:E30)</f>
        <v>2348</v>
      </c>
      <c r="F20" s="664">
        <f t="shared" si="4"/>
        <v>2349.4333333333334</v>
      </c>
      <c r="G20" s="488">
        <f>((F20/E20) -   1)*100</f>
        <v>6.1044860874504003E-2</v>
      </c>
      <c r="H20" s="351">
        <f t="shared" ref="H20:I20" si="5">AVERAGE(H21:H30)</f>
        <v>2263.3333333333335</v>
      </c>
      <c r="I20" s="351">
        <f t="shared" si="5"/>
        <v>2453.35</v>
      </c>
      <c r="J20" s="537">
        <f>((I20/H20)  -          1)*100</f>
        <v>8.3954344624447508</v>
      </c>
    </row>
    <row r="21" spans="1:10" ht="12" customHeight="1">
      <c r="A21" s="331" t="s">
        <v>458</v>
      </c>
      <c r="B21" s="376">
        <v>2160</v>
      </c>
      <c r="C21" s="575">
        <v>2200</v>
      </c>
      <c r="D21" s="335">
        <f t="shared" si="0"/>
        <v>1.8518518518518601</v>
      </c>
      <c r="E21" s="667">
        <v>2170</v>
      </c>
      <c r="F21" s="575">
        <v>2260</v>
      </c>
      <c r="G21" s="335">
        <f>((F21/E21) -   1)*100</f>
        <v>4.1474654377880116</v>
      </c>
      <c r="H21" s="349" t="s">
        <v>351</v>
      </c>
      <c r="I21" s="349" t="s">
        <v>351</v>
      </c>
      <c r="J21" s="1" t="s">
        <v>342</v>
      </c>
    </row>
    <row r="22" spans="1:10" ht="12" customHeight="1">
      <c r="A22" s="331" t="s">
        <v>7</v>
      </c>
      <c r="B22" s="376">
        <v>2090</v>
      </c>
      <c r="C22" s="575">
        <v>2195</v>
      </c>
      <c r="D22" s="335">
        <f t="shared" si="0"/>
        <v>5.0239234449760861</v>
      </c>
      <c r="E22" s="667">
        <v>2460</v>
      </c>
      <c r="F22" s="575">
        <v>2110</v>
      </c>
      <c r="G22" s="335">
        <f>((F22/E22) -   1)*100</f>
        <v>-14.22764227642277</v>
      </c>
      <c r="H22" s="353">
        <v>1990</v>
      </c>
      <c r="I22" s="353">
        <v>1453.4</v>
      </c>
      <c r="J22" s="505">
        <f>((I22/H22) -   1)*100</f>
        <v>-26.964824120603016</v>
      </c>
    </row>
    <row r="23" spans="1:10" ht="12" customHeight="1">
      <c r="A23" s="331" t="s">
        <v>8</v>
      </c>
      <c r="B23" s="376">
        <v>2186.6</v>
      </c>
      <c r="C23" s="575">
        <v>2246.6</v>
      </c>
      <c r="D23" s="335">
        <f t="shared" si="0"/>
        <v>2.7439860971371077</v>
      </c>
      <c r="E23" s="667">
        <v>2273.4</v>
      </c>
      <c r="F23" s="575">
        <v>2186.6</v>
      </c>
      <c r="G23" s="335">
        <f t="shared" ref="G23" si="6">((F23/E23) -   1)*100</f>
        <v>-3.818069851324013</v>
      </c>
      <c r="H23" s="332" t="s">
        <v>351</v>
      </c>
      <c r="I23" s="332" t="s">
        <v>351</v>
      </c>
      <c r="J23" s="1" t="s">
        <v>342</v>
      </c>
    </row>
    <row r="24" spans="1:10" ht="12" customHeight="1">
      <c r="A24" s="331" t="s">
        <v>9</v>
      </c>
      <c r="B24" s="376">
        <v>2400</v>
      </c>
      <c r="C24" s="575">
        <v>2250</v>
      </c>
      <c r="D24" s="335">
        <f t="shared" si="0"/>
        <v>-6.25</v>
      </c>
      <c r="E24" s="667">
        <v>2330</v>
      </c>
      <c r="F24" s="575">
        <v>2400</v>
      </c>
      <c r="G24" s="335">
        <f>((F24/E24) -   1)*100</f>
        <v>3.0042918454935563</v>
      </c>
      <c r="H24" s="353">
        <v>2600</v>
      </c>
      <c r="I24" s="353">
        <v>3160</v>
      </c>
      <c r="J24" s="505">
        <f>((I24/H24)  -          1)*100</f>
        <v>21.538461538461529</v>
      </c>
    </row>
    <row r="25" spans="1:10" ht="12" customHeight="1">
      <c r="A25" s="331" t="s">
        <v>10</v>
      </c>
      <c r="B25" s="376">
        <v>3300</v>
      </c>
      <c r="C25" s="575">
        <v>2866.6</v>
      </c>
      <c r="D25" s="335">
        <f t="shared" si="0"/>
        <v>-13.133333333333342</v>
      </c>
      <c r="E25" s="360" t="s">
        <v>351</v>
      </c>
      <c r="F25" s="575">
        <v>2613.4</v>
      </c>
      <c r="G25" s="490" t="s">
        <v>3</v>
      </c>
      <c r="H25" s="360" t="s">
        <v>351</v>
      </c>
      <c r="I25" s="23">
        <v>2900</v>
      </c>
      <c r="J25" s="1" t="s">
        <v>342</v>
      </c>
    </row>
    <row r="26" spans="1:10" ht="12" customHeight="1">
      <c r="A26" s="331" t="s">
        <v>459</v>
      </c>
      <c r="B26" s="376">
        <v>5150</v>
      </c>
      <c r="C26" s="575">
        <v>5000</v>
      </c>
      <c r="D26" s="335">
        <f t="shared" si="0"/>
        <v>-2.9126213592232997</v>
      </c>
      <c r="E26" s="360" t="s">
        <v>351</v>
      </c>
      <c r="F26" s="360" t="s">
        <v>351</v>
      </c>
      <c r="G26" s="490" t="s">
        <v>3</v>
      </c>
      <c r="H26" s="353">
        <v>2200</v>
      </c>
      <c r="I26" s="353">
        <v>2300</v>
      </c>
      <c r="J26" s="505">
        <f>((I26/H26)  -          1)*100</f>
        <v>4.5454545454545414</v>
      </c>
    </row>
    <row r="27" spans="1:10" ht="12" customHeight="1">
      <c r="A27" s="331" t="s">
        <v>11</v>
      </c>
      <c r="B27" s="376">
        <v>5250</v>
      </c>
      <c r="C27" s="575">
        <v>5000</v>
      </c>
      <c r="D27" s="335">
        <f t="shared" si="0"/>
        <v>-4.7619047619047672</v>
      </c>
      <c r="E27" s="360" t="s">
        <v>351</v>
      </c>
      <c r="F27" s="360" t="s">
        <v>351</v>
      </c>
      <c r="G27" s="490" t="s">
        <v>3</v>
      </c>
      <c r="H27" s="360" t="s">
        <v>351</v>
      </c>
      <c r="I27" s="332" t="s">
        <v>351</v>
      </c>
      <c r="J27" s="1" t="s">
        <v>342</v>
      </c>
    </row>
    <row r="28" spans="1:10" ht="12" customHeight="1">
      <c r="A28" s="331" t="s">
        <v>463</v>
      </c>
      <c r="B28" s="379" t="s">
        <v>351</v>
      </c>
      <c r="C28" s="575">
        <v>3600</v>
      </c>
      <c r="D28" s="490" t="s">
        <v>3</v>
      </c>
      <c r="E28" s="360" t="s">
        <v>351</v>
      </c>
      <c r="F28" s="360" t="s">
        <v>351</v>
      </c>
      <c r="G28" s="490" t="s">
        <v>3</v>
      </c>
      <c r="H28" s="349" t="s">
        <v>351</v>
      </c>
      <c r="I28" s="349" t="s">
        <v>351</v>
      </c>
      <c r="J28" s="1" t="s">
        <v>342</v>
      </c>
    </row>
    <row r="29" spans="1:10" ht="12" customHeight="1">
      <c r="A29" s="331" t="s">
        <v>343</v>
      </c>
      <c r="B29" s="376">
        <v>2620</v>
      </c>
      <c r="C29" s="575">
        <v>2620</v>
      </c>
      <c r="D29" s="335">
        <f t="shared" si="0"/>
        <v>0</v>
      </c>
      <c r="E29" s="667">
        <v>2506.6</v>
      </c>
      <c r="F29" s="667">
        <v>2526.6</v>
      </c>
      <c r="G29" s="335">
        <f>((F29/E29) -   1)*100</f>
        <v>0.79789356099895237</v>
      </c>
      <c r="H29" s="349" t="s">
        <v>351</v>
      </c>
      <c r="I29" s="349" t="s">
        <v>351</v>
      </c>
      <c r="J29" s="1" t="s">
        <v>342</v>
      </c>
    </row>
    <row r="30" spans="1:10" ht="12" customHeight="1">
      <c r="A30" s="331" t="s">
        <v>12</v>
      </c>
      <c r="B30" s="376">
        <v>3200</v>
      </c>
      <c r="C30" s="575">
        <v>2800</v>
      </c>
      <c r="D30" s="335">
        <f t="shared" si="0"/>
        <v>-12.5</v>
      </c>
      <c r="E30" s="5" t="s">
        <v>351</v>
      </c>
      <c r="F30" s="5" t="s">
        <v>351</v>
      </c>
      <c r="G30" s="490" t="s">
        <v>3</v>
      </c>
      <c r="H30" s="349" t="s">
        <v>351</v>
      </c>
      <c r="I30" s="349" t="s">
        <v>351</v>
      </c>
      <c r="J30" s="1" t="s">
        <v>342</v>
      </c>
    </row>
    <row r="31" spans="1:10" ht="12" customHeight="1">
      <c r="A31" s="380" t="s">
        <v>13</v>
      </c>
      <c r="B31" s="374">
        <f>AVERAGE(B36:B38)</f>
        <v>2760</v>
      </c>
      <c r="C31" s="664">
        <f>AVERAGE(C36:C38)</f>
        <v>2523.3333333333335</v>
      </c>
      <c r="D31" s="488">
        <f t="shared" si="0"/>
        <v>-8.5748792270531347</v>
      </c>
      <c r="E31" s="576">
        <f>AVERAGE(E36:E36)</f>
        <v>2600</v>
      </c>
      <c r="F31" s="576">
        <f>AVERAGE(F36:F36)</f>
        <v>2600</v>
      </c>
      <c r="G31" s="488">
        <f>((F31/E31) -   1)*100</f>
        <v>0</v>
      </c>
      <c r="H31" s="351">
        <f>AVERAGE(H36:H37)</f>
        <v>2080</v>
      </c>
      <c r="I31" s="351">
        <f>AVERAGE(I36:I37)</f>
        <v>1810</v>
      </c>
      <c r="J31" s="537">
        <f>((I31/H31)  -          1)*100</f>
        <v>-12.98076923076923</v>
      </c>
    </row>
    <row r="32" spans="1:10" ht="12" customHeight="1">
      <c r="A32" s="371" t="s">
        <v>512</v>
      </c>
      <c r="B32" s="349" t="s">
        <v>351</v>
      </c>
      <c r="C32" s="575">
        <v>2140</v>
      </c>
      <c r="D32" s="490" t="s">
        <v>3</v>
      </c>
      <c r="E32" s="349" t="s">
        <v>351</v>
      </c>
      <c r="F32" s="349" t="s">
        <v>351</v>
      </c>
      <c r="G32" s="490" t="s">
        <v>3</v>
      </c>
      <c r="H32" s="349" t="s">
        <v>351</v>
      </c>
      <c r="I32" s="349" t="s">
        <v>351</v>
      </c>
      <c r="J32" s="1" t="s">
        <v>342</v>
      </c>
    </row>
    <row r="33" spans="1:10" ht="12" customHeight="1">
      <c r="A33" s="371" t="s">
        <v>95</v>
      </c>
      <c r="B33" s="349" t="s">
        <v>351</v>
      </c>
      <c r="C33" s="575">
        <v>2200</v>
      </c>
      <c r="D33" s="490" t="s">
        <v>3</v>
      </c>
      <c r="E33" s="349" t="s">
        <v>351</v>
      </c>
      <c r="F33" s="667">
        <v>2200</v>
      </c>
      <c r="G33" s="490" t="s">
        <v>3</v>
      </c>
      <c r="H33" s="349" t="s">
        <v>351</v>
      </c>
      <c r="I33" s="353">
        <v>1250</v>
      </c>
      <c r="J33" s="1" t="s">
        <v>342</v>
      </c>
    </row>
    <row r="34" spans="1:10" ht="12" customHeight="1">
      <c r="A34" s="371" t="s">
        <v>476</v>
      </c>
      <c r="B34" s="349" t="s">
        <v>351</v>
      </c>
      <c r="C34" s="575">
        <v>2140</v>
      </c>
      <c r="D34" s="490" t="s">
        <v>3</v>
      </c>
      <c r="E34" s="349" t="s">
        <v>351</v>
      </c>
      <c r="F34" s="667">
        <v>2780</v>
      </c>
      <c r="G34" s="490" t="s">
        <v>3</v>
      </c>
      <c r="H34" s="349" t="s">
        <v>351</v>
      </c>
      <c r="I34" s="349" t="s">
        <v>351</v>
      </c>
      <c r="J34" s="1" t="s">
        <v>342</v>
      </c>
    </row>
    <row r="35" spans="1:10" ht="12" customHeight="1">
      <c r="A35" s="371" t="s">
        <v>165</v>
      </c>
      <c r="B35" s="376">
        <v>2600</v>
      </c>
      <c r="C35" s="575">
        <v>2800</v>
      </c>
      <c r="D35" s="335">
        <f>((C35/B35) -   1)*100</f>
        <v>7.6923076923076872</v>
      </c>
      <c r="E35" s="667">
        <v>2533.4</v>
      </c>
      <c r="F35" s="667">
        <v>2500</v>
      </c>
      <c r="G35" s="381">
        <f>((F35/E35) -   1)*100</f>
        <v>-1.3183863582537314</v>
      </c>
      <c r="H35" s="349" t="s">
        <v>351</v>
      </c>
      <c r="I35" s="349" t="s">
        <v>351</v>
      </c>
      <c r="J35" s="1" t="s">
        <v>342</v>
      </c>
    </row>
    <row r="36" spans="1:10" ht="12" customHeight="1">
      <c r="A36" s="331" t="s">
        <v>58</v>
      </c>
      <c r="B36" s="376">
        <v>2220</v>
      </c>
      <c r="C36" s="575">
        <v>2320</v>
      </c>
      <c r="D36" s="335">
        <f>((C36/B36) -   1)*100</f>
        <v>4.5045045045045029</v>
      </c>
      <c r="E36" s="667">
        <v>2600</v>
      </c>
      <c r="F36" s="667">
        <v>2600</v>
      </c>
      <c r="G36" s="381">
        <f>((F36/E36) -   1)*100</f>
        <v>0</v>
      </c>
      <c r="H36" s="353">
        <v>1760</v>
      </c>
      <c r="I36" s="353">
        <v>1400</v>
      </c>
      <c r="J36" s="381">
        <f>((I36/H36)  -          1)*100</f>
        <v>-20.45454545454546</v>
      </c>
    </row>
    <row r="37" spans="1:10" ht="12" customHeight="1">
      <c r="A37" s="331" t="s">
        <v>57</v>
      </c>
      <c r="B37" s="376">
        <v>3300</v>
      </c>
      <c r="C37" s="575">
        <v>3120</v>
      </c>
      <c r="D37" s="335">
        <f>((C37/B37) -   1)*100</f>
        <v>-5.4545454545454568</v>
      </c>
      <c r="E37" s="667">
        <v>3000</v>
      </c>
      <c r="F37" s="349" t="s">
        <v>351</v>
      </c>
      <c r="G37" s="494" t="s">
        <v>3</v>
      </c>
      <c r="H37" s="353">
        <v>2400</v>
      </c>
      <c r="I37" s="353">
        <v>2220</v>
      </c>
      <c r="J37" s="381">
        <f t="shared" ref="J37" si="7">((I37/H37)  -          1)*100</f>
        <v>-7.4999999999999956</v>
      </c>
    </row>
    <row r="38" spans="1:10" ht="12" customHeight="1">
      <c r="A38" s="331" t="s">
        <v>434</v>
      </c>
      <c r="B38" s="349" t="s">
        <v>351</v>
      </c>
      <c r="C38" s="575">
        <v>2130</v>
      </c>
      <c r="D38" s="490" t="s">
        <v>3</v>
      </c>
      <c r="E38" s="349" t="s">
        <v>351</v>
      </c>
      <c r="F38" s="349" t="s">
        <v>351</v>
      </c>
      <c r="G38" s="494" t="s">
        <v>3</v>
      </c>
      <c r="H38" s="349" t="s">
        <v>351</v>
      </c>
      <c r="I38" s="353">
        <v>1330</v>
      </c>
      <c r="J38" s="330" t="s">
        <v>342</v>
      </c>
    </row>
    <row r="39" spans="1:10" ht="12" customHeight="1">
      <c r="A39" s="493" t="s">
        <v>14</v>
      </c>
      <c r="B39" s="374">
        <f>AVERAGE(B40:B40)</f>
        <v>2875</v>
      </c>
      <c r="C39" s="664">
        <f>AVERAGE(C40:C40)</f>
        <v>2350</v>
      </c>
      <c r="D39" s="488">
        <f t="shared" ref="D39:D51" si="8">((C39/B39) -   1)*100</f>
        <v>-18.260869565217387</v>
      </c>
      <c r="E39" s="576">
        <f>AVERAGE(E40:E40)</f>
        <v>2866.6</v>
      </c>
      <c r="F39" s="576">
        <f>AVERAGE(F40:F40)</f>
        <v>2350</v>
      </c>
      <c r="G39" s="488">
        <f t="shared" ref="G39:G48" si="9">((F39/E39 -   1)*100)</f>
        <v>-18.021349333705427</v>
      </c>
      <c r="H39" s="375" t="s">
        <v>351</v>
      </c>
      <c r="I39" s="375" t="s">
        <v>351</v>
      </c>
      <c r="J39" s="330" t="s">
        <v>342</v>
      </c>
    </row>
    <row r="40" spans="1:10" ht="12" customHeight="1">
      <c r="A40" s="331" t="s">
        <v>15</v>
      </c>
      <c r="B40" s="376">
        <v>2875</v>
      </c>
      <c r="C40" s="575">
        <v>2350</v>
      </c>
      <c r="D40" s="335">
        <f t="shared" si="8"/>
        <v>-18.260869565217387</v>
      </c>
      <c r="E40" s="667">
        <v>2866.6</v>
      </c>
      <c r="F40" s="667">
        <v>2350</v>
      </c>
      <c r="G40" s="381">
        <f t="shared" ref="G40" si="10">((F40/E40) -   1)*100</f>
        <v>-18.021349333705427</v>
      </c>
      <c r="H40" s="349" t="s">
        <v>351</v>
      </c>
      <c r="I40" s="349" t="s">
        <v>351</v>
      </c>
      <c r="J40" s="1" t="s">
        <v>342</v>
      </c>
    </row>
    <row r="41" spans="1:10" ht="12" customHeight="1">
      <c r="A41" s="493" t="s">
        <v>16</v>
      </c>
      <c r="B41" s="374">
        <f>AVERAGE(B42:B51)</f>
        <v>2500.6799999999998</v>
      </c>
      <c r="C41" s="664">
        <f>AVERAGE(C42:C51)</f>
        <v>2372.5</v>
      </c>
      <c r="D41" s="488">
        <f t="shared" si="8"/>
        <v>-5.1258057808276085</v>
      </c>
      <c r="E41" s="576">
        <f>AVERAGE(E42:E51)</f>
        <v>2338.15</v>
      </c>
      <c r="F41" s="576">
        <f>AVERAGE(F42:F51)</f>
        <v>2389.2000000000003</v>
      </c>
      <c r="G41" s="488">
        <f t="shared" si="9"/>
        <v>2.183350084468505</v>
      </c>
      <c r="H41" s="351">
        <f>AVERAGE(H42:H51)</f>
        <v>1637.9</v>
      </c>
      <c r="I41" s="351">
        <f>AVERAGE(I42:I51)</f>
        <v>1575.85</v>
      </c>
      <c r="J41" s="537">
        <f>((I41/H41  -          1)*100)</f>
        <v>-3.7883875694486924</v>
      </c>
    </row>
    <row r="42" spans="1:10" ht="12" customHeight="1">
      <c r="A42" s="331" t="s">
        <v>17</v>
      </c>
      <c r="B42" s="376">
        <v>2233.4</v>
      </c>
      <c r="C42" s="575">
        <v>2100</v>
      </c>
      <c r="D42" s="335">
        <f t="shared" si="8"/>
        <v>-5.9729560311632568</v>
      </c>
      <c r="E42" s="667">
        <v>2186.6</v>
      </c>
      <c r="F42" s="667">
        <v>2073.4</v>
      </c>
      <c r="G42" s="381">
        <f t="shared" si="9"/>
        <v>-5.1769871032653398</v>
      </c>
      <c r="H42" s="353">
        <v>1766.6</v>
      </c>
      <c r="I42" s="353">
        <v>1533.4</v>
      </c>
      <c r="J42" s="505">
        <f>((I42/H42  -          1)*100)</f>
        <v>-13.200498132004967</v>
      </c>
    </row>
    <row r="43" spans="1:10" ht="12" customHeight="1">
      <c r="A43" s="331" t="s">
        <v>18</v>
      </c>
      <c r="B43" s="5" t="s">
        <v>351</v>
      </c>
      <c r="C43" s="575">
        <v>2340</v>
      </c>
      <c r="D43" s="490" t="s">
        <v>3</v>
      </c>
      <c r="E43" s="5" t="s">
        <v>351</v>
      </c>
      <c r="F43" s="667">
        <v>2320</v>
      </c>
      <c r="G43" s="490" t="s">
        <v>3</v>
      </c>
      <c r="H43" s="349" t="s">
        <v>351</v>
      </c>
      <c r="I43" s="349" t="s">
        <v>351</v>
      </c>
      <c r="J43" s="1" t="s">
        <v>342</v>
      </c>
    </row>
    <row r="44" spans="1:10" ht="12" customHeight="1">
      <c r="A44" s="331" t="s">
        <v>19</v>
      </c>
      <c r="B44" s="376">
        <v>2120</v>
      </c>
      <c r="C44" s="575">
        <v>2100</v>
      </c>
      <c r="D44" s="335">
        <f t="shared" si="8"/>
        <v>-0.94339622641509413</v>
      </c>
      <c r="E44" s="667">
        <v>2366</v>
      </c>
      <c r="F44" s="667">
        <v>2186</v>
      </c>
      <c r="G44" s="381">
        <f t="shared" si="9"/>
        <v>-7.6077768385460658</v>
      </c>
      <c r="H44" s="353">
        <v>1370</v>
      </c>
      <c r="I44" s="353">
        <v>1353.4</v>
      </c>
      <c r="J44" s="505">
        <f>((I44/H44  -          1)*100)</f>
        <v>-1.2116788321167804</v>
      </c>
    </row>
    <row r="45" spans="1:10" ht="12" customHeight="1">
      <c r="A45" s="331" t="s">
        <v>52</v>
      </c>
      <c r="B45" s="5" t="s">
        <v>351</v>
      </c>
      <c r="C45" s="575">
        <v>2600</v>
      </c>
      <c r="D45" s="490" t="s">
        <v>3</v>
      </c>
      <c r="E45" s="5" t="s">
        <v>351</v>
      </c>
      <c r="F45" s="667">
        <v>2700</v>
      </c>
      <c r="G45" s="490" t="s">
        <v>3</v>
      </c>
      <c r="H45" s="349" t="s">
        <v>351</v>
      </c>
      <c r="I45" s="349" t="s">
        <v>351</v>
      </c>
      <c r="J45" s="1" t="s">
        <v>342</v>
      </c>
    </row>
    <row r="46" spans="1:10" ht="12" customHeight="1">
      <c r="A46" s="331" t="s">
        <v>67</v>
      </c>
      <c r="B46" s="376">
        <v>2550</v>
      </c>
      <c r="C46" s="575">
        <v>2400</v>
      </c>
      <c r="D46" s="335">
        <f t="shared" si="8"/>
        <v>-5.8823529411764719</v>
      </c>
      <c r="E46" s="667">
        <v>2600</v>
      </c>
      <c r="F46" s="667">
        <v>2500</v>
      </c>
      <c r="G46" s="381">
        <f t="shared" si="9"/>
        <v>-3.8461538461538436</v>
      </c>
      <c r="H46" s="353">
        <v>1950</v>
      </c>
      <c r="I46" s="353">
        <v>2050</v>
      </c>
      <c r="J46" s="505">
        <f>((I46/H46  -          1)*100)</f>
        <v>5.1282051282051322</v>
      </c>
    </row>
    <row r="47" spans="1:10" ht="12" customHeight="1">
      <c r="A47" s="331" t="s">
        <v>108</v>
      </c>
      <c r="B47" s="5" t="s">
        <v>351</v>
      </c>
      <c r="C47" s="575">
        <v>2420</v>
      </c>
      <c r="D47" s="490" t="s">
        <v>3</v>
      </c>
      <c r="E47" s="353"/>
      <c r="F47" s="5" t="s">
        <v>351</v>
      </c>
      <c r="G47" s="490" t="s">
        <v>3</v>
      </c>
      <c r="H47" s="349"/>
      <c r="I47" s="349" t="s">
        <v>351</v>
      </c>
      <c r="J47" s="1" t="s">
        <v>342</v>
      </c>
    </row>
    <row r="48" spans="1:10" ht="12" customHeight="1">
      <c r="A48" s="331" t="s">
        <v>20</v>
      </c>
      <c r="B48" s="5" t="s">
        <v>351</v>
      </c>
      <c r="C48" s="5" t="s">
        <v>351</v>
      </c>
      <c r="D48" s="490" t="s">
        <v>3</v>
      </c>
      <c r="E48" s="667">
        <v>2200</v>
      </c>
      <c r="F48" s="667">
        <v>2300</v>
      </c>
      <c r="G48" s="381">
        <f t="shared" si="9"/>
        <v>4.5454545454545414</v>
      </c>
      <c r="H48" s="353">
        <v>1465</v>
      </c>
      <c r="I48" s="353">
        <v>1366.6</v>
      </c>
      <c r="J48" s="505">
        <f>((I48/H48  -          1)*100)</f>
        <v>-6.7167235494880568</v>
      </c>
    </row>
    <row r="49" spans="1:10" ht="12" customHeight="1">
      <c r="A49" s="331" t="s">
        <v>21</v>
      </c>
      <c r="B49" s="376">
        <v>3000</v>
      </c>
      <c r="C49" s="575">
        <v>2600</v>
      </c>
      <c r="D49" s="335">
        <f t="shared" si="8"/>
        <v>-13.33333333333333</v>
      </c>
      <c r="E49" s="5" t="s">
        <v>351</v>
      </c>
      <c r="F49" s="5" t="s">
        <v>351</v>
      </c>
      <c r="G49" s="490" t="s">
        <v>3</v>
      </c>
      <c r="H49" s="5" t="s">
        <v>351</v>
      </c>
      <c r="I49" s="5" t="s">
        <v>351</v>
      </c>
      <c r="J49" s="1" t="s">
        <v>342</v>
      </c>
    </row>
    <row r="50" spans="1:10" ht="12" customHeight="1">
      <c r="A50" s="331" t="s">
        <v>22</v>
      </c>
      <c r="B50" s="5" t="s">
        <v>351</v>
      </c>
      <c r="C50" s="5" t="s">
        <v>351</v>
      </c>
      <c r="D50" s="490" t="s">
        <v>3</v>
      </c>
      <c r="E50" s="5" t="s">
        <v>351</v>
      </c>
      <c r="F50" s="667">
        <v>2645</v>
      </c>
      <c r="G50" s="490" t="s">
        <v>3</v>
      </c>
      <c r="H50" s="349" t="s">
        <v>351</v>
      </c>
      <c r="I50" s="349" t="s">
        <v>351</v>
      </c>
      <c r="J50" s="1" t="s">
        <v>342</v>
      </c>
    </row>
    <row r="51" spans="1:10" ht="12" customHeight="1">
      <c r="A51" s="331" t="s">
        <v>53</v>
      </c>
      <c r="B51" s="376">
        <v>2600</v>
      </c>
      <c r="C51" s="667">
        <v>2420</v>
      </c>
      <c r="D51" s="335">
        <f t="shared" si="8"/>
        <v>-6.9230769230769207</v>
      </c>
      <c r="E51" s="5" t="s">
        <v>351</v>
      </c>
      <c r="F51" s="5" t="s">
        <v>351</v>
      </c>
      <c r="G51" s="490" t="s">
        <v>3</v>
      </c>
      <c r="H51" s="349" t="s">
        <v>351</v>
      </c>
      <c r="I51" s="349" t="s">
        <v>351</v>
      </c>
      <c r="J51" s="1" t="s">
        <v>342</v>
      </c>
    </row>
    <row r="52" spans="1:10" ht="12" customHeight="1">
      <c r="A52" s="493" t="s">
        <v>23</v>
      </c>
      <c r="B52" s="374">
        <f>AVERAGE(B53:B56)</f>
        <v>2000</v>
      </c>
      <c r="C52" s="576">
        <f>AVERAGE(C53:C56)</f>
        <v>2223.35</v>
      </c>
      <c r="D52" s="488">
        <f t="shared" ref="D52:D59" si="11">((C52/B52)-      1)*100</f>
        <v>11.167499999999997</v>
      </c>
      <c r="E52" s="576">
        <f>AVERAGE(E53:E56)</f>
        <v>2190</v>
      </c>
      <c r="F52" s="576">
        <f>AVERAGE(F53:F56)</f>
        <v>2174.2000000000003</v>
      </c>
      <c r="G52" s="488">
        <f t="shared" ref="G52:G56" si="12">((F52/E52)-      1)*100</f>
        <v>-0.7214611872146004</v>
      </c>
      <c r="H52" s="351">
        <f>AVERAGE(H53:H56)</f>
        <v>1278.3499999999999</v>
      </c>
      <c r="I52" s="351">
        <f>AVERAGE(I53:I56)</f>
        <v>1410</v>
      </c>
      <c r="J52" s="537">
        <f t="shared" ref="J52" si="13">((I52/H52) -             1)*100</f>
        <v>10.29843157194823</v>
      </c>
    </row>
    <row r="53" spans="1:10" ht="12" customHeight="1">
      <c r="A53" s="331" t="s">
        <v>424</v>
      </c>
      <c r="B53" s="376">
        <v>1920</v>
      </c>
      <c r="C53" s="667">
        <v>2180</v>
      </c>
      <c r="D53" s="335">
        <f>((C53/B53)-      1)*100</f>
        <v>13.541666666666675</v>
      </c>
      <c r="E53" s="5" t="s">
        <v>351</v>
      </c>
      <c r="F53" s="353" t="s">
        <v>351</v>
      </c>
      <c r="G53" s="490" t="s">
        <v>3</v>
      </c>
      <c r="H53" s="353">
        <v>1420</v>
      </c>
      <c r="I53" s="353">
        <v>1480</v>
      </c>
      <c r="J53" s="505">
        <f>((I53/H53) -             1)*100</f>
        <v>4.2253521126760507</v>
      </c>
    </row>
    <row r="54" spans="1:10" ht="12" customHeight="1">
      <c r="A54" s="331" t="s">
        <v>425</v>
      </c>
      <c r="B54" s="376">
        <v>2060</v>
      </c>
      <c r="C54" s="667">
        <v>2340</v>
      </c>
      <c r="D54" s="335">
        <f>((C54/B54)-      1)*100</f>
        <v>13.592233009708732</v>
      </c>
      <c r="E54" s="667">
        <v>2200</v>
      </c>
      <c r="F54" s="667">
        <v>2246.6</v>
      </c>
      <c r="G54" s="381">
        <f>((F54/E54)-      1)*100</f>
        <v>2.1181818181818191</v>
      </c>
      <c r="H54" s="353">
        <v>1433.4</v>
      </c>
      <c r="I54" s="353" t="s">
        <v>351</v>
      </c>
      <c r="J54" s="490" t="s">
        <v>3</v>
      </c>
    </row>
    <row r="55" spans="1:10" ht="12" customHeight="1">
      <c r="A55" s="331" t="s">
        <v>48</v>
      </c>
      <c r="B55" s="376">
        <v>2040</v>
      </c>
      <c r="C55" s="667">
        <v>2300</v>
      </c>
      <c r="D55" s="335">
        <f t="shared" si="11"/>
        <v>12.745098039215685</v>
      </c>
      <c r="E55" s="667">
        <v>2240</v>
      </c>
      <c r="F55" s="667">
        <v>2250</v>
      </c>
      <c r="G55" s="381">
        <f t="shared" si="12"/>
        <v>0.44642857142858094</v>
      </c>
      <c r="H55" s="353">
        <v>1040</v>
      </c>
      <c r="I55" s="353" t="s">
        <v>351</v>
      </c>
      <c r="J55" s="490" t="s">
        <v>3</v>
      </c>
    </row>
    <row r="56" spans="1:10" ht="12" customHeight="1">
      <c r="A56" s="331" t="s">
        <v>513</v>
      </c>
      <c r="B56" s="376">
        <v>1980</v>
      </c>
      <c r="C56" s="667">
        <v>2073.4</v>
      </c>
      <c r="D56" s="335">
        <f t="shared" si="11"/>
        <v>4.7171717171717198</v>
      </c>
      <c r="E56" s="667">
        <v>2130</v>
      </c>
      <c r="F56" s="666">
        <v>2026</v>
      </c>
      <c r="G56" s="381">
        <f t="shared" si="12"/>
        <v>-4.8826291079812183</v>
      </c>
      <c r="H56" s="353">
        <v>1220</v>
      </c>
      <c r="I56" s="353">
        <v>1340</v>
      </c>
      <c r="J56" s="1">
        <f t="shared" ref="J56:J57" si="14">((I56/H56)-      1)*100</f>
        <v>9.8360655737705027</v>
      </c>
    </row>
    <row r="57" spans="1:10" ht="12" customHeight="1">
      <c r="A57" s="493" t="s">
        <v>68</v>
      </c>
      <c r="B57" s="374">
        <f>AVERAGE(B58:B59)</f>
        <v>1900</v>
      </c>
      <c r="C57" s="576">
        <f>AVERAGE(C58:C59)</f>
        <v>2007.5</v>
      </c>
      <c r="D57" s="488">
        <f t="shared" si="11"/>
        <v>5.6578947368421062</v>
      </c>
      <c r="E57" s="576">
        <f>AVERAGE(E58:E59)</f>
        <v>2000</v>
      </c>
      <c r="F57" s="576">
        <f>AVERAGE(F58:F59)</f>
        <v>2062.5</v>
      </c>
      <c r="G57" s="488">
        <f>((F57/E57)-      1)*100</f>
        <v>3.125</v>
      </c>
      <c r="H57" s="351">
        <f>AVERAGE(H58:H59)</f>
        <v>1670</v>
      </c>
      <c r="I57" s="351">
        <f>AVERAGE(I58:I59)</f>
        <v>1650</v>
      </c>
      <c r="J57" s="330">
        <f t="shared" si="14"/>
        <v>-1.19760479041916</v>
      </c>
    </row>
    <row r="58" spans="1:10" ht="12" customHeight="1">
      <c r="A58" s="331" t="s">
        <v>74</v>
      </c>
      <c r="B58" s="5" t="s">
        <v>351</v>
      </c>
      <c r="C58" s="667">
        <v>2115</v>
      </c>
      <c r="D58" s="490" t="s">
        <v>3</v>
      </c>
      <c r="E58" s="5" t="s">
        <v>351</v>
      </c>
      <c r="F58" s="666">
        <v>2075</v>
      </c>
      <c r="G58" s="490" t="s">
        <v>3</v>
      </c>
      <c r="H58" s="5" t="s">
        <v>351</v>
      </c>
      <c r="I58" s="349" t="s">
        <v>351</v>
      </c>
      <c r="J58" s="1" t="s">
        <v>342</v>
      </c>
    </row>
    <row r="59" spans="1:10" ht="12" customHeight="1">
      <c r="A59" s="331" t="s">
        <v>419</v>
      </c>
      <c r="B59" s="376">
        <v>1900</v>
      </c>
      <c r="C59" s="667">
        <v>1900</v>
      </c>
      <c r="D59" s="335">
        <f t="shared" si="11"/>
        <v>0</v>
      </c>
      <c r="E59" s="667">
        <v>2000</v>
      </c>
      <c r="F59" s="667">
        <v>2050</v>
      </c>
      <c r="G59" s="381">
        <f t="shared" ref="G59" si="15">((F59/E59)-      1)*100</f>
        <v>2.4999999999999911</v>
      </c>
      <c r="H59" s="353">
        <v>1670</v>
      </c>
      <c r="I59" s="353">
        <v>1650</v>
      </c>
      <c r="J59" s="1">
        <f t="shared" ref="J59" si="16">((I59/H59)-      1)*100</f>
        <v>-1.19760479041916</v>
      </c>
    </row>
    <row r="60" spans="1:10" ht="12" customHeight="1">
      <c r="A60" s="522"/>
      <c r="B60" s="523"/>
      <c r="C60" s="524"/>
      <c r="D60" s="524"/>
      <c r="E60" s="524"/>
      <c r="F60" s="524"/>
      <c r="G60" s="524"/>
      <c r="H60" s="524"/>
      <c r="I60" s="524"/>
      <c r="J60" s="525" t="s">
        <v>24</v>
      </c>
    </row>
    <row r="61" spans="1:10" ht="12" customHeight="1">
      <c r="A61" s="757" t="s">
        <v>362</v>
      </c>
      <c r="B61" s="757"/>
      <c r="C61" s="757"/>
      <c r="D61" s="757"/>
      <c r="E61" s="757"/>
      <c r="F61" s="757"/>
      <c r="G61" s="357"/>
      <c r="H61" s="357"/>
      <c r="I61" s="358"/>
      <c r="J61" s="369"/>
    </row>
    <row r="62" spans="1:10" ht="12" customHeight="1">
      <c r="A62" s="752" t="s">
        <v>0</v>
      </c>
      <c r="B62" s="754" t="s">
        <v>359</v>
      </c>
      <c r="C62" s="755"/>
      <c r="D62" s="756"/>
      <c r="E62" s="754" t="s">
        <v>360</v>
      </c>
      <c r="F62" s="755"/>
      <c r="G62" s="756"/>
      <c r="H62" s="754" t="s">
        <v>361</v>
      </c>
      <c r="I62" s="755"/>
      <c r="J62" s="756"/>
    </row>
    <row r="63" spans="1:10" ht="12" customHeight="1">
      <c r="A63" s="753"/>
      <c r="B63" s="325">
        <v>2024</v>
      </c>
      <c r="C63" s="325">
        <v>2025</v>
      </c>
      <c r="D63" s="325" t="s">
        <v>1</v>
      </c>
      <c r="E63" s="325">
        <v>2024</v>
      </c>
      <c r="F63" s="325">
        <v>2025</v>
      </c>
      <c r="G63" s="325" t="s">
        <v>1</v>
      </c>
      <c r="H63" s="325">
        <v>2024</v>
      </c>
      <c r="I63" s="325">
        <v>2025</v>
      </c>
      <c r="J63" s="325" t="s">
        <v>1</v>
      </c>
    </row>
    <row r="64" spans="1:10" ht="4" customHeight="1">
      <c r="A64" s="331"/>
      <c r="B64" s="376"/>
      <c r="C64" s="349"/>
      <c r="D64" s="335"/>
      <c r="E64" s="377"/>
      <c r="F64" s="353"/>
      <c r="G64" s="381"/>
      <c r="H64" s="332"/>
      <c r="I64" s="349"/>
      <c r="J64" s="363"/>
    </row>
    <row r="65" spans="1:10" ht="12" customHeight="1">
      <c r="A65" s="378" t="s">
        <v>344</v>
      </c>
      <c r="B65" s="374">
        <f>AVERAGE(B66:B77)</f>
        <v>2013.3166666666668</v>
      </c>
      <c r="C65" s="374">
        <f>AVERAGE(C66:C77)</f>
        <v>2120.7000000000003</v>
      </c>
      <c r="D65" s="488">
        <f>((C65/B65)-      1)*100</f>
        <v>5.3336534242833133</v>
      </c>
      <c r="E65" s="576">
        <f>AVERAGE(E66:E77)</f>
        <v>2148.84</v>
      </c>
      <c r="F65" s="351">
        <f>AVERAGE(F66:F77)</f>
        <v>2077.5818181818181</v>
      </c>
      <c r="G65" s="503">
        <f>((F65/E65)-      1)*100</f>
        <v>-3.3161232022012821</v>
      </c>
      <c r="H65" s="361">
        <f>AVERAGE(H66:H77)</f>
        <v>1210.94</v>
      </c>
      <c r="I65" s="361">
        <f>AVERAGE(I66:I77)</f>
        <v>1197.5636363636365</v>
      </c>
      <c r="J65" s="537">
        <f>((I65/H65)-      1)*100</f>
        <v>-1.1046264584837817</v>
      </c>
    </row>
    <row r="66" spans="1:10" ht="12" customHeight="1">
      <c r="A66" s="331" t="s">
        <v>26</v>
      </c>
      <c r="B66" s="376">
        <v>1826.6</v>
      </c>
      <c r="C66" s="376">
        <v>2033.4</v>
      </c>
      <c r="D66" s="335">
        <f t="shared" ref="D66:D72" si="17">((C66/B66)-      1)*100</f>
        <v>11.321581079601462</v>
      </c>
      <c r="E66" s="667">
        <v>2010</v>
      </c>
      <c r="F66" s="667">
        <v>2000</v>
      </c>
      <c r="G66" s="381">
        <f t="shared" ref="G66" si="18">((F66/E66)-      1)*100</f>
        <v>-0.49751243781094301</v>
      </c>
      <c r="H66" s="376">
        <v>1093.4000000000001</v>
      </c>
      <c r="I66" s="667">
        <v>1120</v>
      </c>
      <c r="J66" s="381">
        <f>((I66/H66) -             1)*100</f>
        <v>2.4327784891165161</v>
      </c>
    </row>
    <row r="67" spans="1:10" ht="12" customHeight="1">
      <c r="A67" s="331" t="s">
        <v>69</v>
      </c>
      <c r="B67" s="376">
        <v>2526.6</v>
      </c>
      <c r="C67" s="376">
        <v>2513.4</v>
      </c>
      <c r="D67" s="335">
        <f t="shared" si="17"/>
        <v>-0.52244122536213577</v>
      </c>
      <c r="E67" s="353" t="s">
        <v>351</v>
      </c>
      <c r="F67" s="353" t="s">
        <v>351</v>
      </c>
      <c r="G67" s="490" t="s">
        <v>3</v>
      </c>
      <c r="H67" s="360" t="s">
        <v>351</v>
      </c>
      <c r="I67" s="360" t="s">
        <v>351</v>
      </c>
      <c r="J67" s="330" t="s">
        <v>342</v>
      </c>
    </row>
    <row r="68" spans="1:10" ht="12" customHeight="1">
      <c r="A68" s="331" t="s">
        <v>514</v>
      </c>
      <c r="B68" s="376">
        <v>1815</v>
      </c>
      <c r="C68" s="376">
        <v>1900</v>
      </c>
      <c r="D68" s="335">
        <f t="shared" si="17"/>
        <v>4.6831955922864932</v>
      </c>
      <c r="E68" s="667">
        <v>1985</v>
      </c>
      <c r="F68" s="667">
        <v>1946.6</v>
      </c>
      <c r="G68" s="381">
        <f t="shared" ref="G68:G74" si="19">((F68/E68)-      1)*100</f>
        <v>-1.9345088161209167</v>
      </c>
      <c r="H68" s="376">
        <v>1065</v>
      </c>
      <c r="I68" s="667">
        <v>1020</v>
      </c>
      <c r="J68" s="381">
        <f t="shared" ref="J68:J76" si="20">((I68/H68) -             1)*100</f>
        <v>-4.2253521126760614</v>
      </c>
    </row>
    <row r="69" spans="1:10" ht="12" customHeight="1">
      <c r="A69" s="331" t="s">
        <v>515</v>
      </c>
      <c r="B69" s="376">
        <v>2085</v>
      </c>
      <c r="C69" s="376">
        <v>2200</v>
      </c>
      <c r="D69" s="335">
        <f t="shared" si="17"/>
        <v>5.5155875299760293</v>
      </c>
      <c r="E69" s="667">
        <v>2400</v>
      </c>
      <c r="F69" s="667">
        <v>2300</v>
      </c>
      <c r="G69" s="381">
        <f t="shared" si="19"/>
        <v>-4.1666666666666625</v>
      </c>
      <c r="H69" s="376">
        <v>1250</v>
      </c>
      <c r="I69" s="667">
        <v>1370</v>
      </c>
      <c r="J69" s="381">
        <f t="shared" si="20"/>
        <v>9.6000000000000085</v>
      </c>
    </row>
    <row r="70" spans="1:10" ht="12" customHeight="1">
      <c r="A70" s="331" t="s">
        <v>530</v>
      </c>
      <c r="B70" s="376">
        <v>2000</v>
      </c>
      <c r="C70" s="376">
        <v>2190</v>
      </c>
      <c r="D70" s="335">
        <f t="shared" si="17"/>
        <v>9.4999999999999964</v>
      </c>
      <c r="E70" s="667">
        <v>2200</v>
      </c>
      <c r="F70" s="667">
        <v>2130</v>
      </c>
      <c r="G70" s="381">
        <f t="shared" si="19"/>
        <v>-3.1818181818181857</v>
      </c>
      <c r="H70" s="376">
        <v>1400</v>
      </c>
      <c r="I70" s="667">
        <v>1200</v>
      </c>
      <c r="J70" s="381">
        <f t="shared" si="20"/>
        <v>-14.28571428571429</v>
      </c>
    </row>
    <row r="71" spans="1:10" ht="12" customHeight="1">
      <c r="A71" s="331" t="s">
        <v>516</v>
      </c>
      <c r="B71" s="376">
        <v>1880</v>
      </c>
      <c r="C71" s="376">
        <v>1980</v>
      </c>
      <c r="D71" s="335">
        <f t="shared" si="17"/>
        <v>5.3191489361702038</v>
      </c>
      <c r="E71" s="667">
        <v>1960</v>
      </c>
      <c r="F71" s="667">
        <v>1880</v>
      </c>
      <c r="G71" s="381">
        <f t="shared" si="19"/>
        <v>-4.081632653061229</v>
      </c>
      <c r="H71" s="376">
        <v>1130</v>
      </c>
      <c r="I71" s="667">
        <v>1090</v>
      </c>
      <c r="J71" s="381">
        <f t="shared" si="20"/>
        <v>-3.539823008849563</v>
      </c>
    </row>
    <row r="72" spans="1:10" ht="12" customHeight="1">
      <c r="A72" s="331" t="s">
        <v>517</v>
      </c>
      <c r="B72" s="376">
        <v>1806.6</v>
      </c>
      <c r="C72" s="376">
        <v>1886.6</v>
      </c>
      <c r="D72" s="335">
        <f t="shared" si="17"/>
        <v>4.4282076829403216</v>
      </c>
      <c r="E72" s="667">
        <v>1913.4</v>
      </c>
      <c r="F72" s="667">
        <v>1893.4</v>
      </c>
      <c r="G72" s="381">
        <f t="shared" si="19"/>
        <v>-1.0452597470471447</v>
      </c>
      <c r="H72" s="376">
        <v>1000</v>
      </c>
      <c r="I72" s="667">
        <v>986.6</v>
      </c>
      <c r="J72" s="381">
        <f t="shared" si="20"/>
        <v>-1.3399999999999967</v>
      </c>
    </row>
    <row r="73" spans="1:10" ht="12" customHeight="1">
      <c r="A73" s="331" t="s">
        <v>531</v>
      </c>
      <c r="B73" s="376">
        <v>2600</v>
      </c>
      <c r="C73" s="376">
        <v>2500</v>
      </c>
      <c r="D73" s="335">
        <f>((C73/B73)-      1)*100</f>
        <v>-3.8461538461538436</v>
      </c>
      <c r="E73" s="667">
        <v>2800</v>
      </c>
      <c r="F73" s="667">
        <v>2600</v>
      </c>
      <c r="G73" s="335">
        <f t="shared" si="19"/>
        <v>-7.1428571428571397</v>
      </c>
      <c r="H73" s="376">
        <v>1960</v>
      </c>
      <c r="I73" s="667">
        <v>1600</v>
      </c>
      <c r="J73" s="381">
        <f t="shared" si="20"/>
        <v>-18.367346938775508</v>
      </c>
    </row>
    <row r="74" spans="1:10" ht="12" customHeight="1">
      <c r="A74" s="331" t="s">
        <v>518</v>
      </c>
      <c r="B74" s="376">
        <v>1845</v>
      </c>
      <c r="C74" s="376">
        <v>2010</v>
      </c>
      <c r="D74" s="335">
        <f>((C74/B74)-      1)*100</f>
        <v>8.9430894308943021</v>
      </c>
      <c r="E74" s="667">
        <v>2200</v>
      </c>
      <c r="F74" s="667">
        <v>2133.4</v>
      </c>
      <c r="G74" s="335">
        <f t="shared" si="19"/>
        <v>-3.0272727272727229</v>
      </c>
      <c r="H74" s="376">
        <v>1135</v>
      </c>
      <c r="I74" s="667">
        <v>1100</v>
      </c>
      <c r="J74" s="381">
        <f t="shared" si="20"/>
        <v>-3.0837004405286361</v>
      </c>
    </row>
    <row r="75" spans="1:10" ht="12" customHeight="1">
      <c r="A75" s="331" t="s">
        <v>519</v>
      </c>
      <c r="B75" s="376">
        <v>2175</v>
      </c>
      <c r="C75" s="376">
        <v>2235</v>
      </c>
      <c r="D75" s="335">
        <f>((C75/B75)-      1)*100</f>
        <v>2.7586206896551779</v>
      </c>
      <c r="E75" s="353" t="s">
        <v>351</v>
      </c>
      <c r="F75" s="667">
        <v>2215</v>
      </c>
      <c r="G75" s="490" t="s">
        <v>3</v>
      </c>
      <c r="H75" s="347" t="s">
        <v>351</v>
      </c>
      <c r="I75" s="667">
        <v>1486.6</v>
      </c>
      <c r="J75" s="330" t="s">
        <v>342</v>
      </c>
    </row>
    <row r="76" spans="1:10" ht="12" customHeight="1">
      <c r="A76" s="331" t="s">
        <v>520</v>
      </c>
      <c r="B76" s="376">
        <v>1800</v>
      </c>
      <c r="C76" s="376">
        <v>2010</v>
      </c>
      <c r="D76" s="335">
        <f>((C76/B76)-      1)*100</f>
        <v>11.66666666666667</v>
      </c>
      <c r="E76" s="376">
        <v>2020</v>
      </c>
      <c r="F76" s="667">
        <v>1870</v>
      </c>
      <c r="G76" s="335">
        <f>((F76/E76)-      1)*100</f>
        <v>-7.4257425742574217</v>
      </c>
      <c r="H76" s="360">
        <v>1000</v>
      </c>
      <c r="I76" s="669">
        <v>1100</v>
      </c>
      <c r="J76" s="381">
        <f t="shared" si="20"/>
        <v>10.000000000000009</v>
      </c>
    </row>
    <row r="77" spans="1:10" ht="12" customHeight="1">
      <c r="A77" s="331" t="s">
        <v>521</v>
      </c>
      <c r="B77" s="376">
        <v>1800</v>
      </c>
      <c r="C77" s="376">
        <v>1990</v>
      </c>
      <c r="D77" s="335">
        <f>((C77/B77)-      1)*100</f>
        <v>10.555555555555562</v>
      </c>
      <c r="E77" s="376">
        <v>2000</v>
      </c>
      <c r="F77" s="667">
        <v>1885</v>
      </c>
      <c r="G77" s="335">
        <f>((F77/E77)-      1)*100</f>
        <v>-5.75</v>
      </c>
      <c r="H77" s="377">
        <v>1076</v>
      </c>
      <c r="I77" s="669">
        <v>1100</v>
      </c>
      <c r="J77" s="381">
        <f>((I77/H77) -             1)*100</f>
        <v>2.2304832713754719</v>
      </c>
    </row>
    <row r="78" spans="1:10" ht="12" customHeight="1">
      <c r="A78" s="604" t="s">
        <v>27</v>
      </c>
      <c r="B78" s="374">
        <f>AVERAGE(B79:B81)</f>
        <v>1983.3333333333333</v>
      </c>
      <c r="C78" s="374">
        <f>AVERAGE(C79:C81)</f>
        <v>2106.6666666666665</v>
      </c>
      <c r="D78" s="488">
        <f>((C78/B78)-1)*100</f>
        <v>6.2184873949579833</v>
      </c>
      <c r="E78" s="478">
        <f>AVERAGE(E79:E81)</f>
        <v>2123.3333333333335</v>
      </c>
      <c r="F78" s="576">
        <f>AVERAGE(F79:F81)</f>
        <v>1951.6666666666667</v>
      </c>
      <c r="G78" s="537">
        <f>((F78/E78)-1)*100</f>
        <v>-8.0847723704866592</v>
      </c>
      <c r="H78" s="374">
        <f>AVERAGE(H79:H81)</f>
        <v>1248.3333333333333</v>
      </c>
      <c r="I78" s="576">
        <f>AVERAGE(I79:I81)</f>
        <v>1210</v>
      </c>
      <c r="J78" s="381">
        <f>((I78/H78) -       1)*100</f>
        <v>-3.0707610146862407</v>
      </c>
    </row>
    <row r="79" spans="1:10" ht="12" customHeight="1">
      <c r="A79" s="331" t="s">
        <v>28</v>
      </c>
      <c r="B79" s="376">
        <v>1950</v>
      </c>
      <c r="C79" s="376">
        <v>2070</v>
      </c>
      <c r="D79" s="335">
        <f>((C79/B79)-1)*100</f>
        <v>6.1538461538461542</v>
      </c>
      <c r="E79" s="376">
        <v>2070</v>
      </c>
      <c r="F79" s="667">
        <v>1930</v>
      </c>
      <c r="G79" s="335">
        <f>((F79/E79)-1)*100</f>
        <v>-6.7632850241545857</v>
      </c>
      <c r="H79" s="376">
        <v>1170</v>
      </c>
      <c r="I79" s="667">
        <v>1190</v>
      </c>
      <c r="J79" s="381">
        <f>((I79/H79) -       1)*100</f>
        <v>1.7094017094017033</v>
      </c>
    </row>
    <row r="80" spans="1:10" ht="12" customHeight="1">
      <c r="A80" s="331" t="s">
        <v>29</v>
      </c>
      <c r="B80" s="376">
        <v>2030</v>
      </c>
      <c r="C80" s="376">
        <v>2160</v>
      </c>
      <c r="D80" s="335">
        <f>((C80/B80)-1)*100</f>
        <v>6.4039408866995107</v>
      </c>
      <c r="E80" s="376">
        <v>2170</v>
      </c>
      <c r="F80" s="667">
        <v>1995</v>
      </c>
      <c r="G80" s="335">
        <f>((F80/E80)-1)*100</f>
        <v>-8.0645161290322616</v>
      </c>
      <c r="H80" s="377">
        <v>1330</v>
      </c>
      <c r="I80" s="669">
        <v>1250</v>
      </c>
      <c r="J80" s="381">
        <f>((I80/H80) -       1)*100</f>
        <v>-6.0150375939849621</v>
      </c>
    </row>
    <row r="81" spans="1:10" ht="12" customHeight="1">
      <c r="A81" s="331" t="s">
        <v>30</v>
      </c>
      <c r="B81" s="376">
        <v>1970</v>
      </c>
      <c r="C81" s="376">
        <v>2090</v>
      </c>
      <c r="D81" s="335">
        <f>((C81/B81)-1)*100</f>
        <v>6.0913705583756306</v>
      </c>
      <c r="E81" s="376">
        <v>2130</v>
      </c>
      <c r="F81" s="667">
        <v>1930</v>
      </c>
      <c r="G81" s="335">
        <f>((F81/E81)-1)*100</f>
        <v>-9.3896713615023497</v>
      </c>
      <c r="H81" s="376">
        <v>1245</v>
      </c>
      <c r="I81" s="667">
        <v>1190</v>
      </c>
      <c r="J81" s="381">
        <f>((I81/H81) -       1)*100</f>
        <v>-4.4176706827309236</v>
      </c>
    </row>
    <row r="82" spans="1:10" ht="12" customHeight="1">
      <c r="A82" s="489" t="s">
        <v>163</v>
      </c>
      <c r="B82" s="374">
        <v>2120</v>
      </c>
      <c r="C82" s="374">
        <v>2310</v>
      </c>
      <c r="D82" s="488">
        <f t="shared" ref="D82:D94" si="21">((C82/B82)-1)*100</f>
        <v>8.9622641509433887</v>
      </c>
      <c r="E82" s="374">
        <v>2060</v>
      </c>
      <c r="F82" s="576">
        <v>2320</v>
      </c>
      <c r="G82" s="488">
        <f t="shared" ref="G82:G92" si="22">((F82/E82)-1)*100</f>
        <v>12.621359223300965</v>
      </c>
      <c r="H82" s="348" t="s">
        <v>351</v>
      </c>
      <c r="I82" s="361" t="s">
        <v>351</v>
      </c>
      <c r="J82" s="330" t="s">
        <v>342</v>
      </c>
    </row>
    <row r="83" spans="1:10" ht="12" customHeight="1">
      <c r="A83" s="489" t="s">
        <v>522</v>
      </c>
      <c r="B83" s="374">
        <f>AVERAGE(B84:B89)</f>
        <v>2022.9166666666667</v>
      </c>
      <c r="C83" s="374">
        <f>AVERAGE(C84:C89)</f>
        <v>2062.5</v>
      </c>
      <c r="D83" s="488">
        <f t="shared" si="21"/>
        <v>1.9567456230690006</v>
      </c>
      <c r="E83" s="478">
        <f t="shared" ref="E83:F83" si="23">AVERAGE(E84:E89)</f>
        <v>2234.1666666666665</v>
      </c>
      <c r="F83" s="576">
        <f t="shared" si="23"/>
        <v>2047.5</v>
      </c>
      <c r="G83" s="488">
        <f t="shared" si="22"/>
        <v>-8.3550913838120078</v>
      </c>
      <c r="H83" s="374">
        <f t="shared" ref="H83:I83" si="24">AVERAGE(H84:H89)</f>
        <v>1578</v>
      </c>
      <c r="I83" s="576">
        <f t="shared" si="24"/>
        <v>1491.6666666666667</v>
      </c>
      <c r="J83" s="537">
        <f>((I83/H83) -       1)*100</f>
        <v>-5.4710604140261854</v>
      </c>
    </row>
    <row r="84" spans="1:10" ht="12" customHeight="1">
      <c r="A84" s="331" t="s">
        <v>523</v>
      </c>
      <c r="B84" s="376">
        <v>1865</v>
      </c>
      <c r="C84" s="376">
        <v>1955</v>
      </c>
      <c r="D84" s="335">
        <f t="shared" si="21"/>
        <v>4.8257372654155528</v>
      </c>
      <c r="E84" s="376">
        <v>2005</v>
      </c>
      <c r="F84" s="667">
        <v>1970</v>
      </c>
      <c r="G84" s="335">
        <f t="shared" si="22"/>
        <v>-1.7456359102244412</v>
      </c>
      <c r="H84" s="347" t="s">
        <v>351</v>
      </c>
      <c r="I84" s="667">
        <v>1265</v>
      </c>
      <c r="J84" s="363" t="s">
        <v>432</v>
      </c>
    </row>
    <row r="85" spans="1:10" ht="12" customHeight="1">
      <c r="A85" s="331" t="s">
        <v>524</v>
      </c>
      <c r="B85" s="376">
        <v>1920</v>
      </c>
      <c r="C85" s="376">
        <v>2015</v>
      </c>
      <c r="D85" s="335">
        <f t="shared" si="21"/>
        <v>4.9479166666666741</v>
      </c>
      <c r="E85" s="376">
        <v>2120</v>
      </c>
      <c r="F85" s="667">
        <v>2015</v>
      </c>
      <c r="G85" s="335">
        <f t="shared" si="22"/>
        <v>-4.952830188679247</v>
      </c>
      <c r="H85" s="376">
        <v>1450</v>
      </c>
      <c r="I85" s="667">
        <v>1475</v>
      </c>
      <c r="J85" s="381">
        <f t="shared" ref="J85:J92" si="25">((I85/H85) -       1)*100</f>
        <v>1.7241379310344751</v>
      </c>
    </row>
    <row r="86" spans="1:10" ht="12" customHeight="1">
      <c r="A86" s="331" t="s">
        <v>525</v>
      </c>
      <c r="B86" s="376">
        <v>2037.5</v>
      </c>
      <c r="C86" s="376">
        <v>1975</v>
      </c>
      <c r="D86" s="335">
        <f t="shared" si="21"/>
        <v>-3.0674846625766916</v>
      </c>
      <c r="E86" s="376">
        <v>2725</v>
      </c>
      <c r="F86" s="667">
        <v>2030</v>
      </c>
      <c r="G86" s="335">
        <f t="shared" si="22"/>
        <v>-25.5045871559633</v>
      </c>
      <c r="H86" s="377">
        <v>1285</v>
      </c>
      <c r="I86" s="669">
        <v>1170</v>
      </c>
      <c r="J86" s="381">
        <f t="shared" si="25"/>
        <v>-8.9494163424124533</v>
      </c>
    </row>
    <row r="87" spans="1:10" ht="12" customHeight="1">
      <c r="A87" s="331" t="s">
        <v>526</v>
      </c>
      <c r="B87" s="376">
        <v>2070</v>
      </c>
      <c r="C87" s="376">
        <v>2070</v>
      </c>
      <c r="D87" s="335">
        <f t="shared" si="21"/>
        <v>0</v>
      </c>
      <c r="E87" s="376">
        <v>2095</v>
      </c>
      <c r="F87" s="667">
        <v>1920</v>
      </c>
      <c r="G87" s="335">
        <f t="shared" si="22"/>
        <v>-8.353221957040569</v>
      </c>
      <c r="H87" s="376">
        <v>1245</v>
      </c>
      <c r="I87" s="667">
        <v>1190</v>
      </c>
      <c r="J87" s="381">
        <f t="shared" si="25"/>
        <v>-4.4176706827309236</v>
      </c>
    </row>
    <row r="88" spans="1:10" ht="12" customHeight="1">
      <c r="A88" s="331" t="s">
        <v>527</v>
      </c>
      <c r="B88" s="376">
        <v>1845</v>
      </c>
      <c r="C88" s="376">
        <v>1960</v>
      </c>
      <c r="D88" s="335">
        <f t="shared" si="21"/>
        <v>6.2330623306233068</v>
      </c>
      <c r="E88" s="376">
        <v>2060</v>
      </c>
      <c r="F88" s="667">
        <v>1950</v>
      </c>
      <c r="G88" s="335">
        <f t="shared" si="22"/>
        <v>-5.3398058252427161</v>
      </c>
      <c r="H88" s="376">
        <v>1110</v>
      </c>
      <c r="I88" s="667">
        <v>1050</v>
      </c>
      <c r="J88" s="381">
        <f t="shared" si="25"/>
        <v>-5.4054054054054053</v>
      </c>
    </row>
    <row r="89" spans="1:10" ht="12" customHeight="1">
      <c r="A89" s="331" t="s">
        <v>532</v>
      </c>
      <c r="B89" s="376">
        <v>2400</v>
      </c>
      <c r="C89" s="376">
        <v>2400</v>
      </c>
      <c r="D89" s="335">
        <f t="shared" si="21"/>
        <v>0</v>
      </c>
      <c r="E89" s="376">
        <v>2400</v>
      </c>
      <c r="F89" s="667">
        <v>2400</v>
      </c>
      <c r="G89" s="335">
        <f t="shared" si="22"/>
        <v>0</v>
      </c>
      <c r="H89" s="377">
        <v>2800</v>
      </c>
      <c r="I89" s="669">
        <v>2800</v>
      </c>
      <c r="J89" s="381">
        <f t="shared" si="25"/>
        <v>0</v>
      </c>
    </row>
    <row r="90" spans="1:10" ht="12" customHeight="1">
      <c r="A90" s="526" t="s">
        <v>63</v>
      </c>
      <c r="B90" s="527">
        <f>AVERAGE(B91:B92)</f>
        <v>3600</v>
      </c>
      <c r="C90" s="527">
        <f>AVERAGE(C91:C92)</f>
        <v>2900</v>
      </c>
      <c r="D90" s="528">
        <f t="shared" si="21"/>
        <v>-19.444444444444443</v>
      </c>
      <c r="E90" s="527">
        <f>AVERAGE(E91:E92)</f>
        <v>3000</v>
      </c>
      <c r="F90" s="670">
        <f>AVERAGE(F91:F92)</f>
        <v>3000</v>
      </c>
      <c r="G90" s="528">
        <f t="shared" si="22"/>
        <v>0</v>
      </c>
      <c r="H90" s="527">
        <f>AVERAGE(H91:H92)</f>
        <v>4220</v>
      </c>
      <c r="I90" s="670">
        <f>AVERAGE(I91:I92)</f>
        <v>2875</v>
      </c>
      <c r="J90" s="674">
        <f t="shared" si="25"/>
        <v>-31.872037914691941</v>
      </c>
    </row>
    <row r="91" spans="1:10" ht="12" customHeight="1">
      <c r="A91" s="331" t="s">
        <v>528</v>
      </c>
      <c r="B91" s="353" t="s">
        <v>351</v>
      </c>
      <c r="C91" s="529">
        <v>2000</v>
      </c>
      <c r="D91" s="330" t="s">
        <v>342</v>
      </c>
      <c r="E91" s="353" t="s">
        <v>351</v>
      </c>
      <c r="F91" s="353" t="s">
        <v>351</v>
      </c>
      <c r="G91" s="490" t="s">
        <v>3</v>
      </c>
      <c r="H91" s="353" t="s">
        <v>351</v>
      </c>
      <c r="I91" s="671">
        <v>1550</v>
      </c>
      <c r="J91" s="330" t="s">
        <v>342</v>
      </c>
    </row>
    <row r="92" spans="1:10" ht="12" customHeight="1">
      <c r="A92" s="331" t="s">
        <v>64</v>
      </c>
      <c r="B92" s="529">
        <v>3600</v>
      </c>
      <c r="C92" s="529">
        <v>3800</v>
      </c>
      <c r="D92" s="530">
        <f t="shared" si="21"/>
        <v>5.555555555555558</v>
      </c>
      <c r="E92" s="529">
        <v>3000</v>
      </c>
      <c r="F92" s="671">
        <v>3000</v>
      </c>
      <c r="G92" s="530">
        <f t="shared" si="22"/>
        <v>0</v>
      </c>
      <c r="H92" s="529">
        <v>4220</v>
      </c>
      <c r="I92" s="671">
        <v>4200</v>
      </c>
      <c r="J92" s="675">
        <f t="shared" si="25"/>
        <v>-0.47393364928910442</v>
      </c>
    </row>
    <row r="93" spans="1:10" ht="12" customHeight="1">
      <c r="A93" s="600" t="s">
        <v>422</v>
      </c>
      <c r="B93" s="374">
        <f>AVERAGE(B94:B94)</f>
        <v>2500</v>
      </c>
      <c r="C93" s="374">
        <f>AVERAGE(C94:C94)</f>
        <v>2540</v>
      </c>
      <c r="D93" s="488">
        <f t="shared" si="21"/>
        <v>1.6000000000000014</v>
      </c>
      <c r="E93" s="6" t="s">
        <v>351</v>
      </c>
      <c r="F93" s="670">
        <f>AVERAGE(F94:F94)</f>
        <v>1600</v>
      </c>
      <c r="G93" s="330" t="s">
        <v>342</v>
      </c>
      <c r="H93" s="361" t="s">
        <v>351</v>
      </c>
      <c r="I93" s="665">
        <f>AVERAGE(I94:I94)</f>
        <v>1760</v>
      </c>
      <c r="J93" s="330" t="s">
        <v>342</v>
      </c>
    </row>
    <row r="94" spans="1:10" ht="12" customHeight="1">
      <c r="A94" s="532" t="s">
        <v>529</v>
      </c>
      <c r="B94" s="376">
        <v>2500</v>
      </c>
      <c r="C94" s="376">
        <v>2540</v>
      </c>
      <c r="D94" s="335">
        <f t="shared" si="21"/>
        <v>1.6000000000000014</v>
      </c>
      <c r="E94" s="6" t="s">
        <v>351</v>
      </c>
      <c r="F94" s="671">
        <v>1600</v>
      </c>
      <c r="G94" s="490" t="s">
        <v>3</v>
      </c>
      <c r="H94" s="360" t="s">
        <v>351</v>
      </c>
      <c r="I94" s="669">
        <v>1760</v>
      </c>
      <c r="J94" s="330" t="s">
        <v>342</v>
      </c>
    </row>
    <row r="95" spans="1:10" ht="12" customHeight="1">
      <c r="A95" s="531" t="s">
        <v>168</v>
      </c>
      <c r="B95" s="527">
        <f>AVERAGE(B96:B97)</f>
        <v>2266.6999999999998</v>
      </c>
      <c r="C95" s="527">
        <f>AVERAGE(C96:C97)</f>
        <v>2333.3000000000002</v>
      </c>
      <c r="D95" s="488">
        <f t="shared" ref="D95:D114" si="26">((C95/B95) -   1)*100</f>
        <v>2.9381920854105292</v>
      </c>
      <c r="E95" s="527">
        <f>AVERAGE(E96:E97)</f>
        <v>2466.6999999999998</v>
      </c>
      <c r="F95" s="670">
        <f>AVERAGE(F96:F97)</f>
        <v>2376.6999999999998</v>
      </c>
      <c r="G95" s="488">
        <f t="shared" ref="G95:G97" si="27">((F95/E95) -   1)*100</f>
        <v>-3.6485993432521235</v>
      </c>
      <c r="H95" s="527">
        <f>AVERAGE(H96:H97)</f>
        <v>1800</v>
      </c>
      <c r="I95" s="670">
        <f>AVERAGE(I96:I97)</f>
        <v>1533.4</v>
      </c>
      <c r="J95" s="505">
        <f>((I95/H95)  -          1)*100</f>
        <v>-14.811111111111108</v>
      </c>
    </row>
    <row r="96" spans="1:10" ht="12" customHeight="1">
      <c r="A96" s="532" t="s">
        <v>170</v>
      </c>
      <c r="B96" s="376">
        <v>1933.4</v>
      </c>
      <c r="C96" s="529">
        <v>2066.6</v>
      </c>
      <c r="D96" s="335">
        <f t="shared" si="26"/>
        <v>6.8894176062894275</v>
      </c>
      <c r="E96" s="376">
        <v>2133.4</v>
      </c>
      <c r="F96" s="671">
        <v>1953.4</v>
      </c>
      <c r="G96" s="335">
        <f t="shared" si="27"/>
        <v>-8.4372363363644851</v>
      </c>
      <c r="H96" s="529">
        <v>1800</v>
      </c>
      <c r="I96" s="671">
        <v>1533.4</v>
      </c>
      <c r="J96" s="505">
        <f>((I96/H96)  -          1)*100</f>
        <v>-14.811111111111108</v>
      </c>
    </row>
    <row r="97" spans="1:10" ht="12" customHeight="1">
      <c r="A97" s="532" t="s">
        <v>169</v>
      </c>
      <c r="B97" s="376">
        <v>2600</v>
      </c>
      <c r="C97" s="529">
        <v>2600</v>
      </c>
      <c r="D97" s="335">
        <f t="shared" si="26"/>
        <v>0</v>
      </c>
      <c r="E97" s="376">
        <v>2800</v>
      </c>
      <c r="F97" s="671">
        <v>2800</v>
      </c>
      <c r="G97" s="335">
        <f t="shared" si="27"/>
        <v>0</v>
      </c>
      <c r="H97" s="491" t="s">
        <v>351</v>
      </c>
      <c r="I97" s="347" t="s">
        <v>351</v>
      </c>
      <c r="J97" s="330" t="s">
        <v>342</v>
      </c>
    </row>
    <row r="98" spans="1:10" ht="12" customHeight="1">
      <c r="A98" s="489" t="s">
        <v>31</v>
      </c>
      <c r="B98" s="374">
        <f>AVERAGE(B99:B101)</f>
        <v>2410.3666666666668</v>
      </c>
      <c r="C98" s="374">
        <f>AVERAGE(C99:C101)</f>
        <v>2427</v>
      </c>
      <c r="D98" s="488">
        <f t="shared" si="26"/>
        <v>0.69007481572651574</v>
      </c>
      <c r="E98" s="374">
        <f>AVERAGE(E99:E101)</f>
        <v>2319.8999999999996</v>
      </c>
      <c r="F98" s="576">
        <f>AVERAGE(F99:F101)</f>
        <v>2332.5</v>
      </c>
      <c r="G98" s="488">
        <f>((F98/E98) -   1)*100</f>
        <v>0.54312685891635404</v>
      </c>
      <c r="H98" s="374">
        <f>AVERAGE(H99:H101)</f>
        <v>1902.26</v>
      </c>
      <c r="I98" s="576">
        <f>AVERAGE(I99:I101)</f>
        <v>1851</v>
      </c>
      <c r="J98" s="537">
        <f>((I98/H98) -   1)*100</f>
        <v>-2.6946894746249228</v>
      </c>
    </row>
    <row r="99" spans="1:10" ht="12" customHeight="1">
      <c r="A99" s="331" t="s">
        <v>32</v>
      </c>
      <c r="B99" s="376">
        <v>2327.8000000000002</v>
      </c>
      <c r="C99" s="529">
        <v>2333</v>
      </c>
      <c r="D99" s="335">
        <f t="shared" si="26"/>
        <v>0.22338688890797265</v>
      </c>
      <c r="E99" s="376">
        <v>2325.6</v>
      </c>
      <c r="F99" s="667">
        <v>2347</v>
      </c>
      <c r="G99" s="335">
        <f>((F99/E99) -   1)*100</f>
        <v>0.92019263845890542</v>
      </c>
      <c r="H99" s="376">
        <v>1902.26</v>
      </c>
      <c r="I99" s="667">
        <v>1851</v>
      </c>
      <c r="J99" s="381">
        <f>((I99/H99) -   1)*100</f>
        <v>-2.6946894746249228</v>
      </c>
    </row>
    <row r="100" spans="1:10" ht="12" customHeight="1">
      <c r="A100" s="331" t="s">
        <v>345</v>
      </c>
      <c r="B100" s="376">
        <v>2550</v>
      </c>
      <c r="C100" s="529">
        <v>2550</v>
      </c>
      <c r="D100" s="335">
        <f t="shared" si="26"/>
        <v>0</v>
      </c>
      <c r="E100" s="353" t="s">
        <v>351</v>
      </c>
      <c r="F100" s="353" t="s">
        <v>351</v>
      </c>
      <c r="G100" s="490" t="s">
        <v>3</v>
      </c>
      <c r="H100" s="347" t="s">
        <v>351</v>
      </c>
      <c r="I100" s="347" t="s">
        <v>351</v>
      </c>
      <c r="J100" s="330" t="s">
        <v>342</v>
      </c>
    </row>
    <row r="101" spans="1:10" ht="12" customHeight="1">
      <c r="A101" s="331" t="s">
        <v>33</v>
      </c>
      <c r="B101" s="376">
        <v>2353.3000000000002</v>
      </c>
      <c r="C101" s="529">
        <v>2398</v>
      </c>
      <c r="D101" s="335">
        <f t="shared" si="26"/>
        <v>1.8994603322993076</v>
      </c>
      <c r="E101" s="376">
        <v>2314.1999999999998</v>
      </c>
      <c r="F101" s="667">
        <v>2318</v>
      </c>
      <c r="G101" s="335">
        <v>1.8994603322993076</v>
      </c>
      <c r="H101" s="347" t="s">
        <v>351</v>
      </c>
      <c r="I101" s="347" t="s">
        <v>351</v>
      </c>
      <c r="J101" s="330" t="s">
        <v>342</v>
      </c>
    </row>
    <row r="102" spans="1:10" ht="12" customHeight="1">
      <c r="A102" s="378" t="s">
        <v>34</v>
      </c>
      <c r="B102" s="374">
        <f>AVERAGE(B103:B104)</f>
        <v>2250</v>
      </c>
      <c r="C102" s="374">
        <f>AVERAGE(C103:C104)</f>
        <v>2225</v>
      </c>
      <c r="D102" s="488">
        <f t="shared" si="26"/>
        <v>-1.1111111111111072</v>
      </c>
      <c r="E102" s="374">
        <f>AVERAGE(E103:E104)</f>
        <v>2120</v>
      </c>
      <c r="F102" s="576">
        <f>AVERAGE(F103:F104)</f>
        <v>2000</v>
      </c>
      <c r="G102" s="488">
        <f>((F102/E102) -   1)*100</f>
        <v>-5.6603773584905648</v>
      </c>
      <c r="H102" s="374">
        <f>AVERAGE(H103:H104)</f>
        <v>1300</v>
      </c>
      <c r="I102" s="576">
        <f>AVERAGE(I103:I104)</f>
        <v>1400</v>
      </c>
      <c r="J102" s="537">
        <f t="shared" ref="J102:J112" si="28">((I102/H102)  -          1)*100</f>
        <v>7.6923076923076872</v>
      </c>
    </row>
    <row r="103" spans="1:10" ht="12" customHeight="1">
      <c r="A103" s="331" t="s">
        <v>35</v>
      </c>
      <c r="B103" s="491" t="s">
        <v>351</v>
      </c>
      <c r="C103" s="376">
        <v>2200</v>
      </c>
      <c r="D103" s="490" t="s">
        <v>3</v>
      </c>
      <c r="E103" s="347" t="s">
        <v>351</v>
      </c>
      <c r="F103" s="347" t="s">
        <v>351</v>
      </c>
      <c r="G103" s="490" t="s">
        <v>3</v>
      </c>
      <c r="H103" s="377">
        <v>1400</v>
      </c>
      <c r="I103" s="669">
        <v>1400</v>
      </c>
      <c r="J103" s="381">
        <f t="shared" si="28"/>
        <v>0</v>
      </c>
    </row>
    <row r="104" spans="1:10" ht="12" customHeight="1">
      <c r="A104" s="331" t="s">
        <v>354</v>
      </c>
      <c r="B104" s="376">
        <v>2250</v>
      </c>
      <c r="C104" s="376">
        <v>2250</v>
      </c>
      <c r="D104" s="335">
        <f t="shared" si="26"/>
        <v>0</v>
      </c>
      <c r="E104" s="376">
        <v>2120</v>
      </c>
      <c r="F104" s="376">
        <v>2000</v>
      </c>
      <c r="G104" s="335">
        <f>((F104/E104) -   1)*100</f>
        <v>-5.6603773584905648</v>
      </c>
      <c r="H104" s="376">
        <v>1200</v>
      </c>
      <c r="I104" s="347" t="s">
        <v>351</v>
      </c>
      <c r="J104" s="330" t="s">
        <v>342</v>
      </c>
    </row>
    <row r="105" spans="1:10" ht="12" customHeight="1">
      <c r="A105" s="378" t="s">
        <v>171</v>
      </c>
      <c r="B105" s="374">
        <f>AVERAGE(B106:B111)</f>
        <v>2455</v>
      </c>
      <c r="C105" s="374">
        <f>AVERAGE(C106:C111)</f>
        <v>2304.9</v>
      </c>
      <c r="D105" s="488">
        <f t="shared" si="26"/>
        <v>-6.1140529531568237</v>
      </c>
      <c r="E105" s="374">
        <f>AVERAGE(E106:E111)</f>
        <v>2830</v>
      </c>
      <c r="F105" s="374">
        <f>AVERAGE(F106:F111)</f>
        <v>2308.4</v>
      </c>
      <c r="G105" s="533">
        <f t="shared" ref="G105" si="29">((F105/E105) -   1)*100</f>
        <v>-18.43109540636042</v>
      </c>
      <c r="H105" s="535" t="s">
        <v>351</v>
      </c>
      <c r="I105" s="576">
        <f>AVERAGE(I106:I111)</f>
        <v>2930</v>
      </c>
      <c r="J105" s="330" t="s">
        <v>342</v>
      </c>
    </row>
    <row r="106" spans="1:10" ht="12" customHeight="1">
      <c r="A106" s="331" t="s">
        <v>173</v>
      </c>
      <c r="B106" s="536" t="s">
        <v>351</v>
      </c>
      <c r="C106" s="376">
        <v>2280</v>
      </c>
      <c r="D106" s="534" t="s">
        <v>353</v>
      </c>
      <c r="E106" s="536" t="s">
        <v>351</v>
      </c>
      <c r="F106" s="536" t="s">
        <v>351</v>
      </c>
      <c r="G106" s="534" t="s">
        <v>353</v>
      </c>
      <c r="H106" s="536" t="s">
        <v>351</v>
      </c>
      <c r="I106" s="536" t="s">
        <v>351</v>
      </c>
      <c r="J106" s="330" t="s">
        <v>342</v>
      </c>
    </row>
    <row r="107" spans="1:10" ht="12" customHeight="1">
      <c r="A107" s="331" t="s">
        <v>54</v>
      </c>
      <c r="B107" s="536">
        <v>2500</v>
      </c>
      <c r="C107" s="376">
        <v>2600</v>
      </c>
      <c r="D107" s="335">
        <f t="shared" si="26"/>
        <v>4.0000000000000036</v>
      </c>
      <c r="E107" s="536" t="s">
        <v>351</v>
      </c>
      <c r="F107" s="667">
        <v>2400</v>
      </c>
      <c r="G107" s="534" t="s">
        <v>353</v>
      </c>
      <c r="H107" s="536" t="s">
        <v>351</v>
      </c>
      <c r="I107" s="536" t="s">
        <v>351</v>
      </c>
      <c r="J107" s="330" t="s">
        <v>342</v>
      </c>
    </row>
    <row r="108" spans="1:10" ht="12" customHeight="1">
      <c r="A108" s="331" t="s">
        <v>420</v>
      </c>
      <c r="B108" s="536" t="s">
        <v>351</v>
      </c>
      <c r="C108" s="376">
        <v>2000</v>
      </c>
      <c r="D108" s="534" t="s">
        <v>353</v>
      </c>
      <c r="E108" s="536" t="s">
        <v>351</v>
      </c>
      <c r="F108" s="667">
        <v>2200</v>
      </c>
      <c r="G108" s="534" t="s">
        <v>353</v>
      </c>
      <c r="H108" s="536" t="s">
        <v>351</v>
      </c>
      <c r="I108" s="667">
        <v>2360</v>
      </c>
      <c r="J108" s="330" t="s">
        <v>342</v>
      </c>
    </row>
    <row r="109" spans="1:10" ht="12" customHeight="1">
      <c r="A109" s="331" t="s">
        <v>461</v>
      </c>
      <c r="B109" s="536" t="s">
        <v>351</v>
      </c>
      <c r="C109" s="376">
        <v>2470</v>
      </c>
      <c r="D109" s="534" t="s">
        <v>353</v>
      </c>
      <c r="E109" s="536" t="s">
        <v>351</v>
      </c>
      <c r="F109" s="667">
        <v>2470</v>
      </c>
      <c r="G109" s="534" t="s">
        <v>353</v>
      </c>
      <c r="H109" s="536" t="s">
        <v>351</v>
      </c>
      <c r="I109" s="667">
        <v>3500</v>
      </c>
      <c r="J109" s="330" t="s">
        <v>342</v>
      </c>
    </row>
    <row r="110" spans="1:10" ht="12" customHeight="1">
      <c r="A110" s="331" t="s">
        <v>174</v>
      </c>
      <c r="B110" s="536">
        <v>2410</v>
      </c>
      <c r="C110" s="376">
        <v>2113.4</v>
      </c>
      <c r="D110" s="335">
        <f t="shared" si="26"/>
        <v>-12.307053941908707</v>
      </c>
      <c r="E110" s="376">
        <v>2830</v>
      </c>
      <c r="F110" s="667">
        <v>2106</v>
      </c>
      <c r="G110" s="534">
        <f t="shared" ref="G110" si="30">((F110/E110) -   1)*100</f>
        <v>-25.583038869257948</v>
      </c>
      <c r="H110" s="536" t="s">
        <v>351</v>
      </c>
      <c r="I110" s="536" t="s">
        <v>351</v>
      </c>
      <c r="J110" s="330" t="s">
        <v>342</v>
      </c>
    </row>
    <row r="111" spans="1:10" ht="12" customHeight="1">
      <c r="A111" s="331" t="s">
        <v>172</v>
      </c>
      <c r="B111" s="536" t="s">
        <v>351</v>
      </c>
      <c r="C111" s="376">
        <v>2366</v>
      </c>
      <c r="D111" s="534" t="s">
        <v>353</v>
      </c>
      <c r="E111" s="536" t="s">
        <v>351</v>
      </c>
      <c r="F111" s="667">
        <v>2366</v>
      </c>
      <c r="G111" s="330" t="s">
        <v>342</v>
      </c>
      <c r="H111" s="536" t="s">
        <v>351</v>
      </c>
      <c r="I111" s="536" t="s">
        <v>351</v>
      </c>
      <c r="J111" s="330" t="s">
        <v>342</v>
      </c>
    </row>
    <row r="112" spans="1:10" ht="12" customHeight="1">
      <c r="A112" s="378" t="s">
        <v>70</v>
      </c>
      <c r="B112" s="374">
        <f>AVERAGE(B113:B114)</f>
        <v>2271.6999999999998</v>
      </c>
      <c r="C112" s="374">
        <f>AVERAGE(C113:C114)</f>
        <v>2220</v>
      </c>
      <c r="D112" s="488">
        <f t="shared" si="26"/>
        <v>-2.275828674560898</v>
      </c>
      <c r="E112" s="351" t="s">
        <v>351</v>
      </c>
      <c r="F112" s="351" t="s">
        <v>351</v>
      </c>
      <c r="G112" s="330" t="s">
        <v>342</v>
      </c>
      <c r="H112" s="374">
        <f>AVERAGE(H113:H114)</f>
        <v>1290</v>
      </c>
      <c r="I112" s="576">
        <f>AVERAGE(I113:I114)</f>
        <v>1300</v>
      </c>
      <c r="J112" s="537">
        <f t="shared" si="28"/>
        <v>0.77519379844961378</v>
      </c>
    </row>
    <row r="113" spans="1:10" ht="12" customHeight="1">
      <c r="A113" s="331" t="s">
        <v>421</v>
      </c>
      <c r="B113" s="376">
        <v>2233.4</v>
      </c>
      <c r="C113" s="376">
        <v>2260</v>
      </c>
      <c r="D113" s="335">
        <f t="shared" si="26"/>
        <v>1.1910092236052661</v>
      </c>
      <c r="E113" s="353" t="s">
        <v>351</v>
      </c>
      <c r="F113" s="353" t="s">
        <v>351</v>
      </c>
      <c r="G113" s="330" t="s">
        <v>342</v>
      </c>
      <c r="H113" s="536" t="s">
        <v>351</v>
      </c>
      <c r="I113" s="536" t="s">
        <v>351</v>
      </c>
      <c r="J113" s="330" t="s">
        <v>342</v>
      </c>
    </row>
    <row r="114" spans="1:10" ht="12" customHeight="1">
      <c r="A114" s="331" t="s">
        <v>50</v>
      </c>
      <c r="B114" s="376">
        <v>2310</v>
      </c>
      <c r="C114" s="376">
        <v>2180</v>
      </c>
      <c r="D114" s="335">
        <f t="shared" si="26"/>
        <v>-5.6277056277056259</v>
      </c>
      <c r="E114" s="353" t="s">
        <v>351</v>
      </c>
      <c r="F114" s="353" t="s">
        <v>351</v>
      </c>
      <c r="G114" s="330" t="s">
        <v>342</v>
      </c>
      <c r="H114" s="376">
        <v>1290</v>
      </c>
      <c r="I114" s="667">
        <v>1300</v>
      </c>
      <c r="J114" s="381">
        <f>((I114/H114)  -          1)*100</f>
        <v>0.77519379844961378</v>
      </c>
    </row>
    <row r="115" spans="1:10" ht="12" customHeight="1">
      <c r="A115" s="492" t="s">
        <v>75</v>
      </c>
      <c r="B115" s="374">
        <f>AVERAGE(B116:B116)</f>
        <v>2086</v>
      </c>
      <c r="C115" s="374">
        <f>AVERAGE(C116:C116)</f>
        <v>2040</v>
      </c>
      <c r="D115" s="537">
        <f t="shared" ref="D115:D122" si="31">((C115/B115)-1)*100</f>
        <v>-2.2051773729626079</v>
      </c>
      <c r="E115" s="374">
        <f>AVERAGE(E116:E116)</f>
        <v>1913.4</v>
      </c>
      <c r="F115" s="576">
        <f>AVERAGE(F116:F116)</f>
        <v>2112.4</v>
      </c>
      <c r="G115" s="488">
        <f>((F115/E115)-1)*100</f>
        <v>10.400334483119057</v>
      </c>
      <c r="H115" s="538" t="s">
        <v>351</v>
      </c>
      <c r="I115" s="538" t="s">
        <v>351</v>
      </c>
      <c r="J115" s="330" t="s">
        <v>342</v>
      </c>
    </row>
    <row r="116" spans="1:10" ht="12" customHeight="1">
      <c r="A116" s="331" t="s">
        <v>76</v>
      </c>
      <c r="B116" s="376">
        <v>2086</v>
      </c>
      <c r="C116" s="376">
        <v>2040</v>
      </c>
      <c r="D116" s="381">
        <f t="shared" si="31"/>
        <v>-2.2051773729626079</v>
      </c>
      <c r="E116" s="376">
        <v>1913.4</v>
      </c>
      <c r="F116" s="667">
        <v>2112.4</v>
      </c>
      <c r="G116" s="335">
        <f>((F116/E116)-1)*100</f>
        <v>10.400334483119057</v>
      </c>
      <c r="H116" s="491" t="s">
        <v>351</v>
      </c>
      <c r="I116" s="491" t="s">
        <v>351</v>
      </c>
      <c r="J116" s="330" t="s">
        <v>342</v>
      </c>
    </row>
    <row r="117" spans="1:10" ht="12" customHeight="1">
      <c r="A117" s="539" t="s">
        <v>59</v>
      </c>
      <c r="B117" s="527">
        <f>AVERAGE(B118:B120)</f>
        <v>2077.7999999999997</v>
      </c>
      <c r="C117" s="527">
        <f>AVERAGE(C118:C120)</f>
        <v>2113.3333333333335</v>
      </c>
      <c r="D117" s="528">
        <f t="shared" si="31"/>
        <v>1.7101421375172565</v>
      </c>
      <c r="E117" s="527">
        <f>AVERAGE(E118:E120)</f>
        <v>2350</v>
      </c>
      <c r="F117" s="670">
        <f>AVERAGE(F118:F120)</f>
        <v>2350</v>
      </c>
      <c r="G117" s="528">
        <f>((F117/E117 -1)*100)</f>
        <v>0</v>
      </c>
      <c r="H117" s="540">
        <f>AVERAGE(H118:H120)</f>
        <v>1248.8666666666666</v>
      </c>
      <c r="I117" s="672">
        <f>AVERAGE(I118:I120)</f>
        <v>1255.5333333333333</v>
      </c>
      <c r="J117" s="674">
        <f>((I117/H117  -       1)*100)</f>
        <v>0.53381732771047297</v>
      </c>
    </row>
    <row r="118" spans="1:10" ht="12" customHeight="1">
      <c r="A118" s="532" t="s">
        <v>388</v>
      </c>
      <c r="B118" s="529">
        <v>2220</v>
      </c>
      <c r="C118" s="529">
        <v>2240</v>
      </c>
      <c r="D118" s="530">
        <f t="shared" si="31"/>
        <v>0.9009009009008917</v>
      </c>
      <c r="E118" s="491" t="s">
        <v>351</v>
      </c>
      <c r="F118" s="491" t="s">
        <v>351</v>
      </c>
      <c r="G118" s="490" t="s">
        <v>3</v>
      </c>
      <c r="H118" s="529">
        <v>1260</v>
      </c>
      <c r="I118" s="671">
        <v>1280</v>
      </c>
      <c r="J118" s="675">
        <f>((I118/H118  -       1)*100)</f>
        <v>1.5873015873015817</v>
      </c>
    </row>
    <row r="119" spans="1:10" ht="12" customHeight="1">
      <c r="A119" s="532" t="s">
        <v>60</v>
      </c>
      <c r="B119" s="529">
        <v>2113.4</v>
      </c>
      <c r="C119" s="529">
        <v>2200</v>
      </c>
      <c r="D119" s="530">
        <f t="shared" si="31"/>
        <v>4.0976625343049022</v>
      </c>
      <c r="E119" s="529">
        <v>1900</v>
      </c>
      <c r="F119" s="671">
        <v>1900</v>
      </c>
      <c r="G119" s="530">
        <f>((F119/E119 -1)*100)</f>
        <v>0</v>
      </c>
      <c r="H119" s="529">
        <v>1186.5999999999999</v>
      </c>
      <c r="I119" s="671">
        <v>1186.5999999999999</v>
      </c>
      <c r="J119" s="675">
        <f>((I119/H119  -       1)*100)</f>
        <v>0</v>
      </c>
    </row>
    <row r="120" spans="1:10" ht="12" customHeight="1">
      <c r="A120" s="532" t="s">
        <v>61</v>
      </c>
      <c r="B120" s="529">
        <v>1900</v>
      </c>
      <c r="C120" s="529">
        <v>1900</v>
      </c>
      <c r="D120" s="530">
        <f t="shared" si="31"/>
        <v>0</v>
      </c>
      <c r="E120" s="529">
        <v>2800</v>
      </c>
      <c r="F120" s="671">
        <v>2800</v>
      </c>
      <c r="G120" s="530">
        <f>((F120/E120 -1)*100)</f>
        <v>0</v>
      </c>
      <c r="H120" s="529">
        <v>1300</v>
      </c>
      <c r="I120" s="671">
        <v>1300</v>
      </c>
      <c r="J120" s="675">
        <f>((I120/H120  -       1)*100)</f>
        <v>0</v>
      </c>
    </row>
    <row r="121" spans="1:10" ht="12" customHeight="1">
      <c r="A121" s="531" t="s">
        <v>37</v>
      </c>
      <c r="B121" s="527">
        <f>AVERAGE(B122:B122)</f>
        <v>2264</v>
      </c>
      <c r="C121" s="527">
        <f>AVERAGE(C122:C122)</f>
        <v>2210</v>
      </c>
      <c r="D121" s="528">
        <f t="shared" si="31"/>
        <v>-2.3851590106007015</v>
      </c>
      <c r="E121" s="538" t="s">
        <v>351</v>
      </c>
      <c r="F121" s="538" t="s">
        <v>351</v>
      </c>
      <c r="G121" s="496" t="s">
        <v>3</v>
      </c>
      <c r="H121" s="540">
        <f>AVERAGE(H122:H122)</f>
        <v>1553.4</v>
      </c>
      <c r="I121" s="672">
        <f>AVERAGE(I122:I122)</f>
        <v>1330</v>
      </c>
      <c r="J121" s="674">
        <f t="shared" ref="J121:J122" si="32">((I121/H121  -       1)*100)</f>
        <v>-14.381357023303732</v>
      </c>
    </row>
    <row r="122" spans="1:10" ht="12" customHeight="1">
      <c r="A122" s="541" t="s">
        <v>38</v>
      </c>
      <c r="B122" s="605">
        <v>2264</v>
      </c>
      <c r="C122" s="605">
        <v>2210</v>
      </c>
      <c r="D122" s="606">
        <f t="shared" si="31"/>
        <v>-2.3851590106007015</v>
      </c>
      <c r="E122" s="607" t="s">
        <v>351</v>
      </c>
      <c r="F122" s="673">
        <v>2400</v>
      </c>
      <c r="G122" s="608" t="s">
        <v>3</v>
      </c>
      <c r="H122" s="605">
        <v>1553.4</v>
      </c>
      <c r="I122" s="673">
        <v>1330</v>
      </c>
      <c r="J122" s="676">
        <f t="shared" si="32"/>
        <v>-14.381357023303732</v>
      </c>
    </row>
    <row r="123" spans="1:10" ht="9" customHeight="1">
      <c r="A123" s="542" t="s">
        <v>73</v>
      </c>
    </row>
    <row r="124" spans="1:10" ht="9" customHeight="1">
      <c r="A124" s="543" t="s">
        <v>412</v>
      </c>
    </row>
    <row r="125" spans="1:10" ht="9" customHeight="1">
      <c r="A125" s="543" t="s">
        <v>56</v>
      </c>
    </row>
    <row r="126" spans="1:10" ht="13.5" customHeight="1"/>
    <row r="127" spans="1:10" ht="13.5" customHeight="1"/>
    <row r="128" spans="1:10" ht="13.5" customHeight="1"/>
    <row r="129" ht="13.5" customHeight="1"/>
    <row r="130" ht="13.5" customHeight="1"/>
    <row r="131" ht="13.5" customHeight="1"/>
    <row r="132" ht="13.5" customHeight="1"/>
    <row r="133" ht="13.5" customHeight="1"/>
    <row r="134" ht="13.5" customHeight="1"/>
    <row r="135" ht="13.5" customHeight="1"/>
    <row r="136" ht="13.5" customHeight="1"/>
    <row r="137" ht="13.5" customHeight="1"/>
    <row r="138" ht="13.5" customHeight="1"/>
    <row r="139" ht="13.5" customHeight="1"/>
    <row r="140" ht="13.5" customHeight="1"/>
    <row r="141" ht="13.5" customHeight="1"/>
    <row r="142" ht="13.5" customHeight="1"/>
    <row r="143" ht="13.5" customHeight="1"/>
    <row r="144" ht="13.5" customHeight="1"/>
    <row r="145" ht="13.5" customHeight="1"/>
    <row r="146" ht="13.5" customHeight="1"/>
    <row r="147" ht="13.5" customHeight="1"/>
    <row r="148" ht="13.5" customHeight="1"/>
    <row r="149" ht="13.5" customHeight="1"/>
    <row r="150" ht="13.5" customHeight="1"/>
    <row r="151" ht="13.5" customHeight="1"/>
    <row r="152" ht="13.5" customHeight="1"/>
    <row r="153" ht="13.5" customHeight="1"/>
    <row r="154" ht="13.5" customHeight="1"/>
    <row r="155" ht="13.5" customHeight="1"/>
    <row r="156" ht="13.5" customHeight="1"/>
    <row r="157" ht="13.5" customHeight="1"/>
    <row r="158" ht="13.5" customHeight="1"/>
    <row r="159" ht="13.5" customHeight="1"/>
    <row r="160" ht="13.5" customHeight="1"/>
    <row r="161" ht="13.5" customHeight="1"/>
    <row r="162" ht="13.5" customHeight="1"/>
    <row r="163" ht="13.5" customHeight="1"/>
    <row r="164" ht="13.5" customHeight="1"/>
    <row r="165" ht="13.5" customHeight="1"/>
    <row r="166" ht="13.5" customHeight="1"/>
    <row r="167" ht="13.5" customHeight="1"/>
    <row r="168" ht="13.5" customHeight="1"/>
    <row r="169" ht="13.5" customHeight="1"/>
    <row r="170" ht="13.5" customHeight="1"/>
    <row r="171" ht="13.5" customHeight="1"/>
    <row r="172" ht="13.5" customHeight="1"/>
    <row r="173" ht="13.5" customHeight="1"/>
    <row r="174" ht="13.5" customHeight="1"/>
    <row r="175" ht="13.5" customHeight="1"/>
    <row r="176" ht="13.5" customHeight="1"/>
    <row r="177" ht="13.5" customHeight="1"/>
    <row r="178" ht="13.5" customHeight="1"/>
    <row r="179" ht="13.5" customHeight="1"/>
    <row r="180" ht="13.5" customHeight="1"/>
    <row r="181" ht="13.5" customHeight="1"/>
    <row r="182" ht="13.5" customHeight="1"/>
    <row r="183" ht="13.5" customHeight="1"/>
    <row r="184" ht="13.5" customHeight="1"/>
    <row r="185" ht="13.5" customHeight="1"/>
    <row r="186" ht="13.5" customHeight="1"/>
    <row r="187" ht="13.5" customHeight="1"/>
    <row r="188" ht="13.5" customHeight="1"/>
    <row r="189" ht="13.5" customHeight="1"/>
    <row r="190" ht="13.5" customHeight="1"/>
    <row r="191" ht="13.5" customHeight="1"/>
    <row r="192" ht="13.5" customHeight="1"/>
    <row r="193" ht="13.5" customHeight="1"/>
    <row r="194" ht="13.5" customHeight="1"/>
    <row r="195" ht="13.5" customHeight="1"/>
    <row r="196" ht="13.5" customHeight="1"/>
    <row r="197" ht="13.5" customHeight="1"/>
    <row r="198" ht="13.5" customHeight="1"/>
    <row r="199" ht="13.5" customHeight="1"/>
    <row r="200" ht="13.5" customHeight="1"/>
    <row r="201" ht="13.5" customHeight="1"/>
    <row r="202" ht="13.5" customHeight="1"/>
    <row r="203" ht="13.5" customHeight="1"/>
    <row r="204" ht="13.5" customHeight="1"/>
    <row r="205" ht="13.5" customHeight="1"/>
    <row r="206" ht="13.5" customHeight="1"/>
    <row r="207" ht="13.5" customHeight="1"/>
    <row r="208" ht="13.5" customHeight="1"/>
    <row r="209" ht="13.5" customHeight="1"/>
    <row r="210" ht="13.5" customHeight="1"/>
    <row r="211" ht="13.5" customHeight="1"/>
    <row r="212" ht="13.5" customHeight="1"/>
    <row r="213" ht="13.5" customHeight="1"/>
    <row r="214" ht="13.5" customHeight="1"/>
    <row r="215" ht="13.5" customHeight="1"/>
    <row r="216" ht="13.5" customHeight="1"/>
    <row r="217" ht="13.5" customHeight="1"/>
    <row r="218" ht="13.5" customHeight="1"/>
    <row r="219" ht="13.5" customHeight="1"/>
    <row r="220" ht="13.5" customHeight="1"/>
    <row r="221" ht="13.5" customHeight="1"/>
    <row r="222" ht="13.5" customHeight="1"/>
    <row r="223" ht="13.5" customHeight="1"/>
    <row r="224" ht="13.5" customHeight="1"/>
    <row r="225" ht="13.5" customHeight="1"/>
    <row r="226" ht="13.5" customHeight="1"/>
    <row r="227" ht="13.5" customHeight="1"/>
    <row r="228" ht="13.5" customHeight="1"/>
    <row r="229" ht="13.5" customHeight="1"/>
    <row r="230" ht="13.5" customHeight="1"/>
    <row r="231" ht="13.5" customHeight="1"/>
    <row r="232" ht="13.5" customHeight="1"/>
    <row r="233" ht="13.5" customHeight="1"/>
    <row r="234" ht="13.5" customHeight="1"/>
    <row r="235" ht="13.5" customHeight="1"/>
    <row r="236" ht="13.5" customHeight="1"/>
    <row r="237" ht="13.5" customHeight="1"/>
    <row r="238" ht="13.5" customHeight="1"/>
    <row r="239" ht="13.5" customHeight="1"/>
    <row r="240" ht="13.5" customHeight="1"/>
    <row r="241" ht="13.5" customHeight="1"/>
    <row r="242" ht="13.5" customHeight="1"/>
    <row r="243" ht="13.5" customHeight="1"/>
    <row r="244" ht="13.5" customHeight="1"/>
    <row r="245" ht="13.5" customHeight="1"/>
    <row r="246" ht="13.5" customHeight="1"/>
    <row r="247" ht="13.5" customHeight="1"/>
    <row r="248" ht="13.5" customHeight="1"/>
    <row r="249" ht="13.5" customHeight="1"/>
    <row r="250" ht="13.5" customHeight="1"/>
    <row r="251" ht="13.5" customHeight="1"/>
    <row r="252" ht="13.5" customHeight="1"/>
    <row r="253" ht="13.5" customHeight="1"/>
    <row r="254" ht="13.5" customHeight="1"/>
    <row r="255" ht="13.5" customHeight="1"/>
    <row r="256" ht="13.5" customHeight="1"/>
    <row r="257" ht="13.5" customHeight="1"/>
    <row r="258" ht="13.5" customHeight="1"/>
    <row r="259" ht="13.5" customHeight="1"/>
    <row r="260" ht="13.5" customHeight="1"/>
    <row r="261" ht="13.5" customHeight="1"/>
    <row r="262" ht="13.5" customHeight="1"/>
    <row r="263" ht="13.5" customHeight="1"/>
    <row r="264" ht="13.5" customHeight="1"/>
    <row r="265" ht="13.5" customHeight="1"/>
    <row r="266" ht="13.5" customHeight="1"/>
    <row r="267" ht="13.5" customHeight="1"/>
    <row r="268" ht="13.5" customHeight="1"/>
    <row r="269" ht="13.5" customHeight="1"/>
    <row r="270" ht="13.5" customHeight="1"/>
    <row r="271" ht="13.5" customHeight="1"/>
    <row r="272" ht="13.5" customHeight="1"/>
    <row r="273" ht="13.5" customHeight="1"/>
    <row r="274" ht="13.5" customHeight="1"/>
    <row r="275" ht="13.5" customHeight="1"/>
    <row r="276" ht="13.5" customHeight="1"/>
    <row r="277" ht="13.5" customHeight="1"/>
    <row r="278" ht="13.5" customHeight="1"/>
    <row r="279" ht="13.5" customHeight="1"/>
    <row r="280" ht="13.5" customHeight="1"/>
    <row r="281" ht="13.5" customHeight="1"/>
    <row r="282" ht="13.5" customHeight="1"/>
    <row r="283" ht="13.5" customHeight="1"/>
    <row r="284" ht="13.5" customHeight="1"/>
    <row r="285" ht="13.5" customHeight="1"/>
    <row r="286" ht="13.5" customHeight="1"/>
    <row r="287" ht="13.5" customHeight="1"/>
    <row r="288" ht="13.5" customHeight="1"/>
    <row r="289" ht="13.5" customHeight="1"/>
    <row r="290" ht="13.5" customHeight="1"/>
    <row r="291" ht="13.5" customHeight="1"/>
    <row r="292" ht="13.5" customHeight="1"/>
    <row r="293" ht="13.5" customHeight="1"/>
    <row r="294" ht="13.5" customHeight="1"/>
    <row r="295" ht="13.5" customHeight="1"/>
    <row r="296" ht="13.5" customHeight="1"/>
    <row r="297" ht="13.5" customHeight="1"/>
    <row r="298" ht="13.5" customHeight="1"/>
    <row r="299" ht="13.5" customHeight="1"/>
    <row r="300" ht="13.5" customHeight="1"/>
    <row r="301" ht="13.5" customHeight="1"/>
    <row r="302" ht="13.5" customHeight="1"/>
    <row r="303" ht="13.5" customHeight="1"/>
    <row r="304" ht="13.5" customHeight="1"/>
    <row r="305" ht="13.5" customHeight="1"/>
    <row r="306" ht="13.5" customHeight="1"/>
    <row r="307" ht="13.5" customHeight="1"/>
    <row r="308" ht="13.5" customHeight="1"/>
    <row r="309" ht="13.5" customHeight="1"/>
    <row r="310" ht="13.5" customHeight="1"/>
    <row r="311" ht="13.5" customHeight="1"/>
    <row r="312" ht="13.5" customHeight="1"/>
    <row r="313" ht="13.5" customHeight="1"/>
    <row r="314" ht="13.5" customHeight="1"/>
    <row r="315" ht="13.5" customHeight="1"/>
    <row r="316" ht="13.5" customHeight="1"/>
    <row r="317" ht="13.5" customHeight="1"/>
    <row r="318" ht="13.5" customHeight="1"/>
    <row r="319" ht="13.5" customHeight="1"/>
    <row r="320" ht="13.5" customHeight="1"/>
    <row r="321" ht="13.5" customHeight="1"/>
    <row r="322" ht="13.5" customHeight="1"/>
    <row r="323" ht="13.5" customHeight="1"/>
    <row r="324" ht="13.5" customHeight="1"/>
    <row r="325" ht="13.5" customHeight="1"/>
    <row r="326" ht="13.5" customHeight="1"/>
    <row r="327" ht="13.5" customHeight="1"/>
    <row r="328" ht="13.5" customHeight="1"/>
    <row r="329" ht="13.5" customHeight="1"/>
    <row r="330" ht="13.5" customHeight="1"/>
    <row r="331" ht="13.5" customHeight="1"/>
    <row r="332" ht="13.5" customHeight="1"/>
    <row r="333" ht="13.5" customHeight="1"/>
    <row r="334" ht="13.5" customHeight="1"/>
    <row r="335" ht="13.5" customHeight="1"/>
    <row r="336" ht="13.5" customHeight="1"/>
    <row r="337" ht="13.5" customHeight="1"/>
    <row r="338" ht="13.5" customHeight="1"/>
    <row r="339" ht="13.5" customHeight="1"/>
    <row r="340" ht="13.5" customHeight="1"/>
    <row r="341" ht="13.5" customHeight="1"/>
    <row r="342" ht="13.5" customHeight="1"/>
    <row r="343" ht="13.5" customHeight="1"/>
    <row r="344" ht="13.5" customHeight="1"/>
    <row r="345" ht="13.5" customHeight="1"/>
    <row r="346" ht="13.5" customHeight="1"/>
    <row r="347" ht="13.5" customHeight="1"/>
    <row r="348" ht="13.5" customHeight="1"/>
    <row r="349" ht="13.5" customHeight="1"/>
    <row r="350" ht="13.5" customHeight="1"/>
    <row r="351" ht="13.5" customHeight="1"/>
    <row r="352" ht="13.5" customHeight="1"/>
    <row r="353" ht="13.5" customHeight="1"/>
    <row r="354" ht="13.5" customHeight="1"/>
    <row r="355" ht="13.5" customHeight="1"/>
    <row r="356" ht="13.5" customHeight="1"/>
    <row r="357" ht="13.5" customHeight="1"/>
    <row r="358" ht="13.5" customHeight="1"/>
    <row r="359" ht="13.5" customHeight="1"/>
    <row r="360" ht="13.5" customHeight="1"/>
    <row r="361" ht="13.5" customHeight="1"/>
    <row r="362" ht="13.5" customHeight="1"/>
    <row r="363" ht="13.5" customHeight="1"/>
    <row r="364" ht="13.5" customHeight="1"/>
    <row r="365" ht="13.5" customHeight="1"/>
    <row r="366" ht="13.5" customHeight="1"/>
    <row r="367" ht="13.5" customHeight="1"/>
    <row r="368" ht="13.5" customHeight="1"/>
    <row r="369" ht="13.5" customHeight="1"/>
    <row r="370" ht="13.5" customHeight="1"/>
    <row r="371" ht="13.5" customHeight="1"/>
    <row r="372" ht="13.5" customHeight="1"/>
    <row r="373" ht="13.5" customHeight="1"/>
    <row r="374" ht="13.5" customHeight="1"/>
    <row r="375" ht="13.5" customHeight="1"/>
    <row r="376" ht="13.5" customHeight="1"/>
    <row r="377" ht="13.5" customHeight="1"/>
    <row r="378" ht="13.5" customHeight="1"/>
    <row r="379" ht="13.5" customHeight="1"/>
    <row r="380" ht="13.5" customHeight="1"/>
    <row r="381" ht="13.5" customHeight="1"/>
    <row r="382" ht="13.5" customHeight="1"/>
    <row r="383" ht="13.5" customHeight="1"/>
    <row r="384" ht="13.5" customHeight="1"/>
    <row r="385" ht="13.5" customHeight="1"/>
    <row r="386" ht="13.5" customHeight="1"/>
    <row r="387" ht="13.5" customHeight="1"/>
    <row r="388" ht="13.5" customHeight="1"/>
    <row r="389" ht="13.5" customHeight="1"/>
    <row r="390" ht="13.5" customHeight="1"/>
    <row r="391" ht="13.5" customHeight="1"/>
    <row r="392" ht="13.5" customHeight="1"/>
    <row r="393" ht="13.5" customHeight="1"/>
    <row r="394" ht="13.5" customHeight="1"/>
    <row r="395" ht="13.5" customHeight="1"/>
    <row r="396" ht="13.5" customHeight="1"/>
    <row r="397" ht="13.5" customHeight="1"/>
    <row r="398" ht="13.5" customHeight="1"/>
    <row r="399" ht="13.5" customHeight="1"/>
    <row r="400" ht="13.5" customHeight="1"/>
    <row r="401" ht="13.5" customHeight="1"/>
    <row r="402" ht="13.5" customHeight="1"/>
    <row r="403" ht="13.5" customHeight="1"/>
    <row r="404" ht="13.5" customHeight="1"/>
    <row r="405" ht="13.5" customHeight="1"/>
    <row r="406" ht="13.5" customHeight="1"/>
    <row r="407" ht="13.5" customHeight="1"/>
    <row r="408" ht="13.5" customHeight="1"/>
    <row r="409" ht="13.5" customHeight="1"/>
    <row r="410" ht="13.5" customHeight="1"/>
    <row r="411" ht="13.5" customHeight="1"/>
    <row r="412" ht="13.5" customHeight="1"/>
    <row r="413" ht="13.5" customHeight="1"/>
    <row r="414" ht="13.5" customHeight="1"/>
    <row r="415" ht="13.5" customHeight="1"/>
    <row r="416" ht="13.5" customHeight="1"/>
    <row r="417" ht="13.5" customHeight="1"/>
    <row r="418" ht="13.5" customHeight="1"/>
    <row r="419" ht="13.5" customHeight="1"/>
    <row r="420" ht="13.5" customHeight="1"/>
    <row r="421" ht="13.5" customHeight="1"/>
    <row r="422" ht="13.5" customHeight="1"/>
    <row r="423" ht="13.5" customHeight="1"/>
    <row r="424" ht="13.5" customHeight="1"/>
    <row r="425" ht="13.5" customHeight="1"/>
    <row r="426" ht="13.5" customHeight="1"/>
    <row r="427" ht="13.5" customHeight="1"/>
    <row r="428" ht="13.5" customHeight="1"/>
    <row r="429" ht="13.5" customHeight="1"/>
    <row r="430" ht="13.5" customHeight="1"/>
    <row r="431" ht="13.5" customHeight="1"/>
    <row r="432" ht="13.5" customHeight="1"/>
    <row r="433" ht="13.5" customHeight="1"/>
    <row r="434" ht="13.5" customHeight="1"/>
    <row r="435" ht="13.5" customHeight="1"/>
    <row r="436" ht="13.5" customHeight="1"/>
    <row r="437" ht="13.5" customHeight="1"/>
    <row r="438" ht="13.5" customHeight="1"/>
    <row r="439" ht="13.5" customHeight="1"/>
    <row r="440" ht="13.5" customHeight="1"/>
    <row r="441" ht="13.5" customHeight="1"/>
    <row r="442" ht="13.5" customHeight="1"/>
    <row r="443" ht="13.5" customHeight="1"/>
    <row r="444" ht="13.5" customHeight="1"/>
    <row r="445" ht="13.5" customHeight="1"/>
    <row r="446" ht="13.5" customHeight="1"/>
    <row r="447" ht="13.5" customHeight="1"/>
    <row r="448" ht="13.5" customHeight="1"/>
    <row r="449" ht="13.5" customHeight="1"/>
    <row r="450" ht="13.5" customHeight="1"/>
    <row r="451" ht="13.5" customHeight="1"/>
    <row r="452" ht="13.5" customHeight="1"/>
    <row r="453" ht="13.5" customHeight="1"/>
    <row r="454" ht="13.5" customHeight="1"/>
    <row r="455" ht="13.5" customHeight="1"/>
    <row r="456" ht="13.5" customHeight="1"/>
    <row r="457" ht="13.5" customHeight="1"/>
    <row r="458" ht="13.5" customHeight="1"/>
    <row r="459" ht="13.5" customHeight="1"/>
    <row r="460" ht="13.5" customHeight="1"/>
    <row r="461" ht="13.5" customHeight="1"/>
    <row r="462" ht="13.5" customHeight="1"/>
    <row r="463" ht="13.5" customHeight="1"/>
    <row r="464" ht="13.5" customHeight="1"/>
    <row r="465" ht="13.5" customHeight="1"/>
    <row r="466" ht="13.5" customHeight="1"/>
    <row r="467" ht="13.5" customHeight="1"/>
    <row r="468" ht="13.5" customHeight="1"/>
    <row r="469" ht="13.5" customHeight="1"/>
    <row r="470" ht="13.5" customHeight="1"/>
    <row r="471" ht="13.5" customHeight="1"/>
    <row r="472" ht="13.5" customHeight="1"/>
    <row r="473" ht="13.5" customHeight="1"/>
    <row r="474" ht="13.5" customHeight="1"/>
    <row r="475" ht="13.5" customHeight="1"/>
    <row r="476" ht="13.5" customHeight="1"/>
    <row r="477" ht="13.5" customHeight="1"/>
    <row r="478" ht="13.5" customHeight="1"/>
    <row r="479" ht="13.5" customHeight="1"/>
    <row r="480" ht="13.5" customHeight="1"/>
    <row r="481" ht="13.5" customHeight="1"/>
    <row r="482" ht="13.5" customHeight="1"/>
    <row r="483" ht="13.5" customHeight="1"/>
    <row r="484" ht="13.5" customHeight="1"/>
    <row r="485" ht="13.5" customHeight="1"/>
    <row r="486" ht="13.5" customHeight="1"/>
    <row r="487" ht="13.5" customHeight="1"/>
    <row r="488" ht="13.5" customHeight="1"/>
    <row r="489" ht="13.5" customHeight="1"/>
    <row r="490" ht="13.5" customHeight="1"/>
    <row r="491" ht="13.5" customHeight="1"/>
    <row r="492" ht="13.5" customHeight="1"/>
    <row r="493" ht="13.5" customHeight="1"/>
    <row r="494" ht="13.5" customHeight="1"/>
    <row r="495" ht="13.5" customHeight="1"/>
    <row r="496" ht="13.5" customHeight="1"/>
    <row r="497" ht="13.5" customHeight="1"/>
    <row r="498" ht="13.5" customHeight="1"/>
    <row r="499" ht="13.5" customHeight="1"/>
    <row r="500" ht="13.5" customHeight="1"/>
    <row r="501" ht="13.5" customHeight="1"/>
    <row r="502" ht="13.5" customHeight="1"/>
    <row r="503" ht="13.5" customHeight="1"/>
    <row r="504" ht="13.5" customHeight="1"/>
    <row r="505" ht="13.5" customHeight="1"/>
    <row r="506" ht="13.5" customHeight="1"/>
    <row r="507" ht="13.5" customHeight="1"/>
    <row r="508" ht="13.5" customHeight="1"/>
    <row r="509" ht="13.5" customHeight="1"/>
    <row r="510" ht="13.5" customHeight="1"/>
    <row r="511" ht="13.5" customHeight="1"/>
    <row r="512" ht="13.5" customHeight="1"/>
    <row r="513" ht="13.5" customHeight="1"/>
    <row r="514" ht="13.5" customHeight="1"/>
    <row r="515" ht="13.5" customHeight="1"/>
    <row r="516" ht="13.5" customHeight="1"/>
    <row r="517" ht="13.5" customHeight="1"/>
    <row r="518" ht="13.5" customHeight="1"/>
    <row r="519" ht="13.5" customHeight="1"/>
    <row r="520" ht="13.5" customHeight="1"/>
    <row r="521" ht="13.5" customHeight="1"/>
    <row r="522" ht="13.5" customHeight="1"/>
    <row r="523" ht="13.5" customHeight="1"/>
    <row r="524" ht="13.5" customHeight="1"/>
    <row r="525" ht="13.5" customHeight="1"/>
    <row r="526" ht="13.5" customHeight="1"/>
    <row r="527" ht="13.5" customHeight="1"/>
    <row r="528" ht="13.5" customHeight="1"/>
    <row r="529" ht="13.5" customHeight="1"/>
    <row r="530" ht="13.5" customHeight="1"/>
    <row r="531" ht="13.5" customHeight="1"/>
    <row r="532" ht="13.5" customHeight="1"/>
    <row r="533" ht="13.5" customHeight="1"/>
    <row r="534" ht="13.5" customHeight="1"/>
    <row r="535" ht="13.5" customHeight="1"/>
    <row r="536" ht="13.5" customHeight="1"/>
    <row r="537" ht="13.5" customHeight="1"/>
    <row r="538" ht="13.5" customHeight="1"/>
    <row r="539" ht="13.5" customHeight="1"/>
    <row r="540" ht="13.5" customHeight="1"/>
    <row r="541" ht="13.5" customHeight="1"/>
    <row r="542" ht="13.5" customHeight="1"/>
    <row r="543" ht="13.5" customHeight="1"/>
    <row r="544" ht="13.5" customHeight="1"/>
    <row r="545" ht="13.5" customHeight="1"/>
    <row r="546" ht="13.5" customHeight="1"/>
    <row r="547" ht="13.5" customHeight="1"/>
    <row r="548" ht="13.5" customHeight="1"/>
    <row r="549" ht="13.5" customHeight="1"/>
    <row r="550" ht="13.5" customHeight="1"/>
    <row r="551" ht="13.5" customHeight="1"/>
    <row r="552" ht="13.5" customHeight="1"/>
    <row r="553" ht="13.5" customHeight="1"/>
    <row r="554" ht="13.5" customHeight="1"/>
    <row r="555" ht="13.5" customHeight="1"/>
    <row r="556" ht="13.5" customHeight="1"/>
    <row r="557" ht="13.5" customHeight="1"/>
    <row r="558" ht="13.5" customHeight="1"/>
    <row r="559" ht="13.5" customHeight="1"/>
    <row r="560" ht="13.5" customHeight="1"/>
    <row r="561" ht="13.5" customHeight="1"/>
    <row r="562" ht="13.5" customHeight="1"/>
    <row r="563" ht="13.5" customHeight="1"/>
    <row r="564" ht="13.5" customHeight="1"/>
    <row r="565" ht="13.5" customHeight="1"/>
    <row r="566" ht="13.5" customHeight="1"/>
    <row r="567" ht="13.5" customHeight="1"/>
    <row r="568" ht="13.5" customHeight="1"/>
    <row r="569" ht="13.5" customHeight="1"/>
    <row r="570" ht="13.5" customHeight="1"/>
    <row r="571" ht="13.5" customHeight="1"/>
    <row r="572" ht="13.5" customHeight="1"/>
    <row r="573" ht="13.5" customHeight="1"/>
    <row r="574" ht="13.5" customHeight="1"/>
    <row r="575" ht="13.5" customHeight="1"/>
    <row r="576" ht="13.5" customHeight="1"/>
    <row r="577" ht="13.5" customHeight="1"/>
    <row r="578" ht="13.5" customHeight="1"/>
    <row r="579" ht="13.5" customHeight="1"/>
    <row r="580" ht="13.5" customHeight="1"/>
    <row r="581" ht="13.5" customHeight="1"/>
    <row r="582" ht="13.5" customHeight="1"/>
    <row r="583" ht="13.5" customHeight="1"/>
    <row r="584" ht="13.5" customHeight="1"/>
    <row r="585" ht="13.5" customHeight="1"/>
    <row r="586" ht="13.5" customHeight="1"/>
    <row r="587" ht="13.5" customHeight="1"/>
    <row r="588" ht="13.5" customHeight="1"/>
    <row r="589" ht="13.5" customHeight="1"/>
    <row r="590" ht="13.5" customHeight="1"/>
    <row r="591" ht="13.5" customHeight="1"/>
    <row r="592" ht="13.5" customHeight="1"/>
    <row r="593" ht="13.5" customHeight="1"/>
    <row r="594" ht="13.5" customHeight="1"/>
    <row r="595" ht="13.5" customHeight="1"/>
    <row r="596" ht="13.5" customHeight="1"/>
    <row r="597" ht="13.5" customHeight="1"/>
    <row r="598" ht="13.5" customHeight="1"/>
    <row r="599" ht="13.5" customHeight="1"/>
    <row r="600" ht="13.5" customHeight="1"/>
    <row r="601" ht="13.5" customHeight="1"/>
    <row r="602" ht="13.5" customHeight="1"/>
    <row r="603" ht="13.5" customHeight="1"/>
    <row r="604" ht="13.5" customHeight="1"/>
    <row r="605" ht="13.5" customHeight="1"/>
    <row r="606" ht="13.5" customHeight="1"/>
    <row r="607" ht="13.5" customHeight="1"/>
    <row r="608" ht="13.5" customHeight="1"/>
    <row r="609" ht="13.5" customHeight="1"/>
    <row r="610" ht="13.5" customHeight="1"/>
    <row r="611" ht="13.5" customHeight="1"/>
    <row r="612" ht="13.5" customHeight="1"/>
    <row r="613" ht="13.5" customHeight="1"/>
    <row r="614" ht="13.5" customHeight="1"/>
    <row r="615" ht="13.5" customHeight="1"/>
    <row r="616" ht="13.5" customHeight="1"/>
    <row r="617" ht="13.5" customHeight="1"/>
    <row r="618" ht="13.5" customHeight="1"/>
    <row r="619" ht="13.5" customHeight="1"/>
    <row r="620" ht="13.5" customHeight="1"/>
    <row r="621" ht="13.5" customHeight="1"/>
    <row r="622" ht="13.5" customHeight="1"/>
    <row r="623" ht="13.5" customHeight="1"/>
    <row r="624" ht="13.5" customHeight="1"/>
    <row r="625" ht="13.5" customHeight="1"/>
    <row r="626" ht="13.5" customHeight="1"/>
    <row r="627" ht="13.5" customHeight="1"/>
    <row r="628" ht="13.5" customHeight="1"/>
    <row r="629" ht="13.5" customHeight="1"/>
    <row r="630" ht="13.5" customHeight="1"/>
    <row r="631" ht="13.5" customHeight="1"/>
    <row r="632" ht="13.5" customHeight="1"/>
    <row r="633" ht="13.5" customHeight="1"/>
    <row r="634" ht="13.5" customHeight="1"/>
    <row r="635" ht="13.5" customHeight="1"/>
    <row r="636" ht="13.5" customHeight="1"/>
    <row r="637" ht="13.5" customHeight="1"/>
    <row r="638" ht="13.5" customHeight="1"/>
    <row r="639" ht="13.5" customHeight="1"/>
    <row r="640" ht="13.5" customHeight="1"/>
    <row r="641" ht="13.5" customHeight="1"/>
    <row r="642" ht="13.5" customHeight="1"/>
    <row r="643" ht="13.5" customHeight="1"/>
    <row r="644" ht="13.5" customHeight="1"/>
    <row r="645" ht="13.5" customHeight="1"/>
    <row r="646" ht="13.5" customHeight="1"/>
    <row r="647" ht="13.5" customHeight="1"/>
    <row r="648" ht="13.5" customHeight="1"/>
    <row r="649" ht="13.5" customHeight="1"/>
    <row r="650" ht="13.5" customHeight="1"/>
    <row r="651" ht="13.5" customHeight="1"/>
    <row r="652" ht="13.5" customHeight="1"/>
    <row r="653" ht="13.5" customHeight="1"/>
    <row r="654" ht="13.5" customHeight="1"/>
    <row r="655" ht="13.5" customHeight="1"/>
    <row r="656" ht="13.5" customHeight="1"/>
    <row r="657" ht="13.5" customHeight="1"/>
    <row r="658" ht="13.5" customHeight="1"/>
    <row r="659" ht="13.5" customHeight="1"/>
    <row r="660" ht="13.5" customHeight="1"/>
    <row r="661" ht="13.5" customHeight="1"/>
    <row r="662" ht="13.5" customHeight="1"/>
    <row r="663" ht="13.5" customHeight="1"/>
    <row r="664" ht="13.5" customHeight="1"/>
    <row r="665" ht="13.5" customHeight="1"/>
    <row r="666" ht="13.5" customHeight="1"/>
    <row r="667" ht="13.5" customHeight="1"/>
    <row r="668" ht="13.5" customHeight="1"/>
    <row r="669" ht="13.5" customHeight="1"/>
    <row r="670" ht="13.5" customHeight="1"/>
    <row r="671" ht="13.5" customHeight="1"/>
    <row r="672" ht="13.5" customHeight="1"/>
    <row r="673" ht="13.5" customHeight="1"/>
    <row r="674" ht="13.5" customHeight="1"/>
    <row r="675" ht="13.5" customHeight="1"/>
    <row r="676" ht="13.5" customHeight="1"/>
    <row r="677" ht="13.5" customHeight="1"/>
    <row r="678" ht="13.5" customHeight="1"/>
    <row r="679" ht="13.5" customHeight="1"/>
    <row r="680" ht="13.5" customHeight="1"/>
    <row r="681" ht="13.5" customHeight="1"/>
    <row r="682" ht="13.5" customHeight="1"/>
    <row r="683" ht="13.5" customHeight="1"/>
    <row r="684" ht="13.5" customHeight="1"/>
    <row r="685" ht="13.5" customHeight="1"/>
    <row r="686" ht="13.5" customHeight="1"/>
    <row r="687" ht="13.5" customHeight="1"/>
    <row r="688" ht="13.5" customHeight="1"/>
    <row r="689" ht="13.5" customHeight="1"/>
    <row r="690" ht="13.5" customHeight="1"/>
    <row r="691" ht="13.5" customHeight="1"/>
    <row r="692" ht="13.5" customHeight="1"/>
    <row r="693" ht="13.5" customHeight="1"/>
    <row r="694" ht="13.5" customHeight="1"/>
    <row r="695" ht="13.5" customHeight="1"/>
    <row r="696" ht="13.5" customHeight="1"/>
    <row r="697" ht="13.5" customHeight="1"/>
    <row r="698" ht="13.5" customHeight="1"/>
    <row r="699" ht="13.5" customHeight="1"/>
    <row r="700" ht="13.5" customHeight="1"/>
    <row r="701" ht="13.5" customHeight="1"/>
    <row r="702" ht="13.5" customHeight="1"/>
    <row r="703" ht="13.5" customHeight="1"/>
    <row r="704" ht="13.5" customHeight="1"/>
    <row r="705" ht="13.5" customHeight="1"/>
    <row r="706" ht="13.5" customHeight="1"/>
    <row r="707" ht="13.5" customHeight="1"/>
    <row r="708" ht="13.5" customHeight="1"/>
    <row r="709" ht="13.5" customHeight="1"/>
    <row r="710" ht="13.5" customHeight="1"/>
    <row r="711" ht="13.5" customHeight="1"/>
    <row r="712" ht="13.5" customHeight="1"/>
    <row r="713" ht="13.5" customHeight="1"/>
    <row r="714" ht="13.5" customHeight="1"/>
    <row r="715" ht="13.5" customHeight="1"/>
  </sheetData>
  <mergeCells count="9">
    <mergeCell ref="A62:A63"/>
    <mergeCell ref="B62:D62"/>
    <mergeCell ref="E62:G62"/>
    <mergeCell ref="H62:J62"/>
    <mergeCell ref="A5:A6"/>
    <mergeCell ref="B5:D5"/>
    <mergeCell ref="E5:G5"/>
    <mergeCell ref="H5:J5"/>
    <mergeCell ref="A61:F61"/>
  </mergeCells>
  <conditionalFormatting sqref="A2:A4">
    <cfRule type="containsText" dxfId="0" priority="1" operator="containsText" text="C.86  PERÚ: PRECIO DE VENTA MINORISTA DE FERTILIZANTES NITROGENADOS POR DEPARTAMENTO Y PROVINCIA, ">
      <formula>NOT(ISERROR(SEARCH(("C.86  PERÚ: PRECIO DE VENTA MINORISTA DE FERTILIZANTES NITROGENADOS POR DEPARTAMENTO Y PROVINCIA, "),(A2))))</formula>
    </cfRule>
  </conditionalFormatting>
  <pageMargins left="0.27559055118110237" right="0.27559055118110237" top="0.39370078740157483" bottom="0.39370078740157483" header="0" footer="0"/>
  <pageSetup paperSize="9" orientation="portrait" r:id="rId1"/>
  <ignoredErrors>
    <ignoredError sqref="A12:L13 A32:L66 A31:B31 J31:L31 D31:H31 A17:L17 A14:E14 J14:L14 A15:I15 K15:L15 A16:I16 K16:L16 A20:L30 A18:I18 K18:L18 A19:I19 K19:L19 A68:L74 A67:I67 K67:L67 A76:L77 A75:I75 K75:L75 A83:L90 A82:I82 K82:L82 A92:L92 A91:C91 K91:L91 A95:L96 A94:I94 K93:L94 A98:L99 A97:I97 K97:L97 A102:L103 A100:I101 K100:L101 A112:F112 A104:I110 K104:L111 A114:F114 A113:F113 K113:L113 A117:L346 A115:I116 K115:L116 H112:L112 A111:F111 H111:I111 H114:L114 H113:I113 A93:F93 H93:I93 E91:I91 A80:L81 A78:A79 I78:L79" formula="1"/>
    <ignoredError sqref="I31 C31 F14:I14 B78:H79" formula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786"/>
  <sheetViews>
    <sheetView showGridLines="0" topLeftCell="A36" zoomScaleNormal="100" workbookViewId="0">
      <selection activeCell="A57" sqref="A57:J121"/>
    </sheetView>
  </sheetViews>
  <sheetFormatPr baseColWidth="10" defaultColWidth="12.6640625" defaultRowHeight="15" customHeight="1"/>
  <cols>
    <col min="1" max="1" width="17.1640625" style="2" customWidth="1"/>
    <col min="2" max="3" width="7.33203125" style="482" customWidth="1"/>
    <col min="4" max="4" width="6.6640625" style="482" customWidth="1"/>
    <col min="5" max="6" width="7.33203125" style="482" customWidth="1"/>
    <col min="7" max="7" width="6.6640625" style="482" customWidth="1"/>
    <col min="8" max="9" width="7.33203125" style="482" customWidth="1"/>
    <col min="10" max="10" width="6.6640625" style="482" customWidth="1"/>
    <col min="11" max="16384" width="12.6640625" style="2"/>
  </cols>
  <sheetData>
    <row r="1" spans="1:10" ht="18" customHeight="1">
      <c r="A1" s="320" t="s">
        <v>357</v>
      </c>
      <c r="B1" s="486"/>
      <c r="C1" s="486"/>
      <c r="D1" s="486"/>
      <c r="E1" s="486"/>
      <c r="F1" s="486"/>
      <c r="G1" s="486"/>
      <c r="H1" s="486"/>
      <c r="I1" s="486"/>
      <c r="J1" s="486"/>
    </row>
    <row r="2" spans="1:10" ht="12.75" customHeight="1">
      <c r="A2" s="323" t="s">
        <v>575</v>
      </c>
      <c r="B2" s="486"/>
      <c r="C2" s="486"/>
      <c r="D2" s="486"/>
      <c r="E2" s="486"/>
      <c r="F2" s="486"/>
      <c r="G2" s="486"/>
      <c r="H2" s="486"/>
      <c r="I2" s="486"/>
      <c r="J2" s="486"/>
    </row>
    <row r="3" spans="1:10" ht="12" customHeight="1">
      <c r="A3" s="365" t="s">
        <v>576</v>
      </c>
      <c r="B3" s="486"/>
      <c r="C3" s="486"/>
      <c r="D3" s="485"/>
      <c r="E3" s="485"/>
      <c r="F3" s="485"/>
      <c r="G3" s="485"/>
      <c r="H3" s="485"/>
      <c r="I3" s="485"/>
      <c r="J3" s="485"/>
    </row>
    <row r="4" spans="1:10" ht="5" customHeight="1">
      <c r="A4" s="322"/>
      <c r="B4" s="485"/>
      <c r="C4" s="485"/>
      <c r="D4" s="485"/>
      <c r="E4" s="485"/>
      <c r="F4" s="485"/>
      <c r="G4" s="485"/>
      <c r="H4" s="485"/>
      <c r="I4" s="485"/>
      <c r="J4" s="485"/>
    </row>
    <row r="5" spans="1:10" ht="14" customHeight="1">
      <c r="A5" s="752" t="s">
        <v>0</v>
      </c>
      <c r="B5" s="754" t="s">
        <v>39</v>
      </c>
      <c r="C5" s="755"/>
      <c r="D5" s="756"/>
      <c r="E5" s="754" t="s">
        <v>355</v>
      </c>
      <c r="F5" s="758"/>
      <c r="G5" s="759"/>
      <c r="H5" s="754" t="s">
        <v>356</v>
      </c>
      <c r="I5" s="758"/>
      <c r="J5" s="759"/>
    </row>
    <row r="6" spans="1:10" ht="14" customHeight="1">
      <c r="A6" s="753"/>
      <c r="B6" s="325">
        <v>2024</v>
      </c>
      <c r="C6" s="325">
        <v>2025</v>
      </c>
      <c r="D6" s="325" t="s">
        <v>1</v>
      </c>
      <c r="E6" s="325">
        <v>2024</v>
      </c>
      <c r="F6" s="325">
        <v>2025</v>
      </c>
      <c r="G6" s="325" t="s">
        <v>1</v>
      </c>
      <c r="H6" s="325">
        <v>2024</v>
      </c>
      <c r="I6" s="325">
        <v>2025</v>
      </c>
      <c r="J6" s="325" t="s">
        <v>1</v>
      </c>
    </row>
    <row r="7" spans="1:10" ht="3.75" customHeight="1">
      <c r="A7" s="8"/>
      <c r="B7" s="327"/>
      <c r="C7" s="327"/>
      <c r="D7" s="327"/>
      <c r="E7" s="327"/>
      <c r="F7" s="327"/>
      <c r="G7" s="366" t="s">
        <v>342</v>
      </c>
      <c r="H7" s="327"/>
      <c r="I7" s="327"/>
      <c r="J7" s="327"/>
    </row>
    <row r="8" spans="1:10" ht="12" customHeight="1">
      <c r="A8" s="370" t="s">
        <v>367</v>
      </c>
      <c r="B8" s="546" t="s">
        <v>350</v>
      </c>
      <c r="C8" s="547">
        <f>AVERAGE(C9:C11)</f>
        <v>3500</v>
      </c>
      <c r="D8" s="330" t="s">
        <v>342</v>
      </c>
      <c r="E8" s="546" t="s">
        <v>350</v>
      </c>
      <c r="F8" s="367">
        <f>AVERAGE(F9:F11)</f>
        <v>3700</v>
      </c>
      <c r="G8" s="337" t="s">
        <v>342</v>
      </c>
      <c r="H8" s="546" t="s">
        <v>350</v>
      </c>
      <c r="I8" s="546" t="s">
        <v>350</v>
      </c>
      <c r="J8" s="330" t="s">
        <v>342</v>
      </c>
    </row>
    <row r="9" spans="1:10" ht="12" customHeight="1">
      <c r="A9" s="331" t="s">
        <v>368</v>
      </c>
      <c r="B9" s="548" t="s">
        <v>350</v>
      </c>
      <c r="C9" s="545">
        <v>3400</v>
      </c>
      <c r="D9" s="1" t="s">
        <v>342</v>
      </c>
      <c r="E9" s="548" t="s">
        <v>350</v>
      </c>
      <c r="F9" s="548" t="s">
        <v>350</v>
      </c>
      <c r="G9" s="334" t="s">
        <v>342</v>
      </c>
      <c r="H9" s="548" t="s">
        <v>350</v>
      </c>
      <c r="I9" s="548" t="s">
        <v>350</v>
      </c>
      <c r="J9" s="1" t="s">
        <v>342</v>
      </c>
    </row>
    <row r="10" spans="1:10" ht="12" customHeight="1">
      <c r="A10" s="371" t="s">
        <v>435</v>
      </c>
      <c r="B10" s="548" t="s">
        <v>350</v>
      </c>
      <c r="C10" s="545">
        <v>4000</v>
      </c>
      <c r="D10" s="1" t="s">
        <v>342</v>
      </c>
      <c r="E10" s="548" t="s">
        <v>350</v>
      </c>
      <c r="F10" s="428">
        <v>3700</v>
      </c>
      <c r="G10" s="334" t="s">
        <v>342</v>
      </c>
      <c r="H10" s="548" t="s">
        <v>350</v>
      </c>
      <c r="I10" s="548" t="s">
        <v>350</v>
      </c>
      <c r="J10" s="1" t="s">
        <v>342</v>
      </c>
    </row>
    <row r="11" spans="1:10" ht="12" customHeight="1">
      <c r="A11" s="331" t="s">
        <v>431</v>
      </c>
      <c r="B11" s="548" t="s">
        <v>350</v>
      </c>
      <c r="C11" s="428">
        <v>3100</v>
      </c>
      <c r="D11" s="1" t="s">
        <v>342</v>
      </c>
      <c r="E11" s="548" t="s">
        <v>350</v>
      </c>
      <c r="F11" s="548" t="s">
        <v>350</v>
      </c>
      <c r="G11" s="334" t="s">
        <v>342</v>
      </c>
      <c r="H11" s="548" t="s">
        <v>350</v>
      </c>
      <c r="I11" s="548" t="s">
        <v>350</v>
      </c>
      <c r="J11" s="1" t="s">
        <v>342</v>
      </c>
    </row>
    <row r="12" spans="1:10" ht="12" customHeight="1">
      <c r="A12" s="498" t="s">
        <v>65</v>
      </c>
      <c r="B12" s="367">
        <f>AVERAGE(B13:B13)</f>
        <v>3825</v>
      </c>
      <c r="C12" s="367">
        <f>AVERAGE(C13:C13)</f>
        <v>3700</v>
      </c>
      <c r="D12" s="337">
        <f t="shared" ref="D12:G44" si="0">((C12/B12) -      1)*100</f>
        <v>-3.2679738562091498</v>
      </c>
      <c r="E12" s="546" t="s">
        <v>350</v>
      </c>
      <c r="F12" s="546" t="s">
        <v>350</v>
      </c>
      <c r="G12" s="337" t="s">
        <v>342</v>
      </c>
      <c r="H12" s="546" t="s">
        <v>350</v>
      </c>
      <c r="I12" s="546" t="s">
        <v>350</v>
      </c>
      <c r="J12" s="330" t="s">
        <v>342</v>
      </c>
    </row>
    <row r="13" spans="1:10" ht="12" customHeight="1">
      <c r="A13" s="331" t="s">
        <v>534</v>
      </c>
      <c r="B13" s="428">
        <v>3825</v>
      </c>
      <c r="C13" s="428">
        <v>3700</v>
      </c>
      <c r="D13" s="334">
        <f t="shared" si="0"/>
        <v>-3.2679738562091498</v>
      </c>
      <c r="E13" s="548" t="s">
        <v>350</v>
      </c>
      <c r="F13" s="548" t="s">
        <v>350</v>
      </c>
      <c r="G13" s="334" t="s">
        <v>342</v>
      </c>
      <c r="H13" s="499" t="s">
        <v>350</v>
      </c>
      <c r="I13" s="499" t="s">
        <v>350</v>
      </c>
      <c r="J13" s="1" t="s">
        <v>342</v>
      </c>
    </row>
    <row r="14" spans="1:10" ht="12" customHeight="1">
      <c r="A14" s="501" t="s">
        <v>2</v>
      </c>
      <c r="B14" s="367">
        <f>AVERAGE(B15:B19)</f>
        <v>2948.3333333333335</v>
      </c>
      <c r="C14" s="367">
        <f>AVERAGE(C15:C19)</f>
        <v>2972</v>
      </c>
      <c r="D14" s="337">
        <f t="shared" si="0"/>
        <v>0.80271339739965697</v>
      </c>
      <c r="E14" s="502" t="s">
        <v>350</v>
      </c>
      <c r="F14" s="367">
        <f>AVERAGE(F15:F19)</f>
        <v>2720</v>
      </c>
      <c r="G14" s="337" t="s">
        <v>3</v>
      </c>
      <c r="H14" s="502" t="s">
        <v>350</v>
      </c>
      <c r="I14" s="502" t="s">
        <v>350</v>
      </c>
      <c r="J14" s="330" t="s">
        <v>342</v>
      </c>
    </row>
    <row r="15" spans="1:10" ht="12" customHeight="1">
      <c r="A15" s="331" t="s">
        <v>5</v>
      </c>
      <c r="B15" s="499" t="s">
        <v>350</v>
      </c>
      <c r="C15" s="428">
        <v>3120</v>
      </c>
      <c r="D15" s="368" t="s">
        <v>3</v>
      </c>
      <c r="E15" s="499" t="s">
        <v>350</v>
      </c>
      <c r="F15" s="428">
        <v>2300</v>
      </c>
      <c r="G15" s="334" t="s">
        <v>3</v>
      </c>
      <c r="H15" s="499" t="s">
        <v>350</v>
      </c>
      <c r="I15" s="499" t="s">
        <v>350</v>
      </c>
      <c r="J15" s="1" t="s">
        <v>342</v>
      </c>
    </row>
    <row r="16" spans="1:10" ht="12" customHeight="1">
      <c r="A16" s="331" t="s">
        <v>66</v>
      </c>
      <c r="B16" s="499" t="s">
        <v>350</v>
      </c>
      <c r="C16" s="428">
        <v>3060</v>
      </c>
      <c r="D16" s="368" t="s">
        <v>3</v>
      </c>
      <c r="E16" s="499" t="s">
        <v>350</v>
      </c>
      <c r="F16" s="499" t="s">
        <v>350</v>
      </c>
      <c r="G16" s="334" t="s">
        <v>3</v>
      </c>
      <c r="H16" s="499" t="s">
        <v>350</v>
      </c>
      <c r="I16" s="499" t="s">
        <v>350</v>
      </c>
      <c r="J16" s="1" t="s">
        <v>342</v>
      </c>
    </row>
    <row r="17" spans="1:10" ht="12" customHeight="1">
      <c r="A17" s="331" t="s">
        <v>347</v>
      </c>
      <c r="B17" s="428">
        <v>3060</v>
      </c>
      <c r="C17" s="428">
        <v>2340</v>
      </c>
      <c r="D17" s="334">
        <f t="shared" si="0"/>
        <v>-23.529411764705888</v>
      </c>
      <c r="E17" s="499" t="s">
        <v>350</v>
      </c>
      <c r="F17" s="499" t="s">
        <v>350</v>
      </c>
      <c r="G17" s="440" t="s">
        <v>3</v>
      </c>
      <c r="H17" s="499" t="s">
        <v>350</v>
      </c>
      <c r="I17" s="499" t="s">
        <v>350</v>
      </c>
      <c r="J17" s="1" t="s">
        <v>342</v>
      </c>
    </row>
    <row r="18" spans="1:10" ht="12" customHeight="1">
      <c r="A18" s="331" t="s">
        <v>51</v>
      </c>
      <c r="B18" s="428">
        <v>3005</v>
      </c>
      <c r="C18" s="428">
        <v>3260</v>
      </c>
      <c r="D18" s="334">
        <f t="shared" si="0"/>
        <v>8.4858569051580623</v>
      </c>
      <c r="E18" s="499" t="s">
        <v>350</v>
      </c>
      <c r="F18" s="499" t="s">
        <v>350</v>
      </c>
      <c r="G18" s="334" t="s">
        <v>3</v>
      </c>
      <c r="H18" s="499" t="s">
        <v>350</v>
      </c>
      <c r="I18" s="499" t="s">
        <v>350</v>
      </c>
      <c r="J18" s="1" t="s">
        <v>342</v>
      </c>
    </row>
    <row r="19" spans="1:10" ht="12" customHeight="1">
      <c r="A19" s="331" t="s">
        <v>164</v>
      </c>
      <c r="B19" s="428">
        <v>2780</v>
      </c>
      <c r="C19" s="428">
        <v>3080</v>
      </c>
      <c r="D19" s="334">
        <f t="shared" si="0"/>
        <v>10.791366906474821</v>
      </c>
      <c r="E19" s="499" t="s">
        <v>350</v>
      </c>
      <c r="F19" s="428">
        <v>3140</v>
      </c>
      <c r="G19" s="334" t="s">
        <v>3</v>
      </c>
      <c r="H19" s="499" t="s">
        <v>350</v>
      </c>
      <c r="I19" s="499" t="s">
        <v>350</v>
      </c>
      <c r="J19" s="1" t="s">
        <v>342</v>
      </c>
    </row>
    <row r="20" spans="1:10" ht="12" customHeight="1">
      <c r="A20" s="501" t="s">
        <v>6</v>
      </c>
      <c r="B20" s="367">
        <f>AVERAGE(B21:B29)</f>
        <v>3518.8666666666663</v>
      </c>
      <c r="C20" s="367">
        <f>AVERAGE(C21:C29)</f>
        <v>3738.3428571428572</v>
      </c>
      <c r="D20" s="506">
        <f t="shared" si="0"/>
        <v>6.2371272135779643</v>
      </c>
      <c r="E20" s="367">
        <f>AVERAGE(E21:E29)</f>
        <v>3425</v>
      </c>
      <c r="F20" s="367">
        <f>AVERAGE(F21:F29)</f>
        <v>3238.32</v>
      </c>
      <c r="G20" s="337">
        <f t="shared" ref="G20:G30" si="1">((F20/E20) -      1)*100</f>
        <v>-5.4505109489051069</v>
      </c>
      <c r="H20" s="571">
        <f>AVERAGE(H21:H29)</f>
        <v>990</v>
      </c>
      <c r="I20" s="571">
        <f>AVERAGE(I21:I29)</f>
        <v>1291.6500000000001</v>
      </c>
      <c r="J20" s="337">
        <f>((I20/H20) -      1)*100</f>
        <v>30.469696969696969</v>
      </c>
    </row>
    <row r="21" spans="1:10" ht="12" customHeight="1">
      <c r="A21" s="331" t="s">
        <v>7</v>
      </c>
      <c r="B21" s="428">
        <v>3010</v>
      </c>
      <c r="C21" s="428">
        <v>3313.4</v>
      </c>
      <c r="D21" s="359">
        <f t="shared" si="0"/>
        <v>10.07973421926911</v>
      </c>
      <c r="E21" s="428">
        <v>3250</v>
      </c>
      <c r="F21" s="428">
        <v>3275</v>
      </c>
      <c r="G21" s="334">
        <f t="shared" si="1"/>
        <v>0.7692307692307665</v>
      </c>
      <c r="H21" s="499" t="s">
        <v>350</v>
      </c>
      <c r="I21" s="499" t="s">
        <v>350</v>
      </c>
      <c r="J21" s="1" t="s">
        <v>342</v>
      </c>
    </row>
    <row r="22" spans="1:10" ht="12" customHeight="1">
      <c r="A22" s="331" t="s">
        <v>458</v>
      </c>
      <c r="B22" s="428">
        <v>3000</v>
      </c>
      <c r="C22" s="428">
        <v>3275</v>
      </c>
      <c r="D22" s="334">
        <f t="shared" si="0"/>
        <v>9.1666666666666572</v>
      </c>
      <c r="E22" s="499" t="s">
        <v>350</v>
      </c>
      <c r="F22" s="428">
        <v>3050</v>
      </c>
      <c r="G22" s="440" t="s">
        <v>342</v>
      </c>
      <c r="H22" s="499" t="s">
        <v>350</v>
      </c>
      <c r="I22" s="499" t="s">
        <v>350</v>
      </c>
      <c r="J22" s="1" t="s">
        <v>342</v>
      </c>
    </row>
    <row r="23" spans="1:10" ht="12" customHeight="1">
      <c r="A23" s="331" t="s">
        <v>8</v>
      </c>
      <c r="B23" s="428">
        <v>2986.6</v>
      </c>
      <c r="C23" s="428">
        <v>3366.6</v>
      </c>
      <c r="D23" s="368">
        <f t="shared" si="0"/>
        <v>12.723498292372604</v>
      </c>
      <c r="E23" s="499" t="s">
        <v>350</v>
      </c>
      <c r="F23" s="428">
        <v>2966.6</v>
      </c>
      <c r="G23" s="440" t="s">
        <v>342</v>
      </c>
      <c r="H23" s="572">
        <v>1120</v>
      </c>
      <c r="I23" s="572">
        <v>966.6</v>
      </c>
      <c r="J23" s="1">
        <f>((I23/H23) -      1)*100</f>
        <v>-13.696428571428566</v>
      </c>
    </row>
    <row r="24" spans="1:10" ht="12" customHeight="1">
      <c r="A24" s="331" t="s">
        <v>9</v>
      </c>
      <c r="B24" s="428">
        <v>3110</v>
      </c>
      <c r="C24" s="428">
        <v>3200</v>
      </c>
      <c r="D24" s="334">
        <f t="shared" si="0"/>
        <v>2.8938906752411508</v>
      </c>
      <c r="E24" s="499" t="s">
        <v>350</v>
      </c>
      <c r="F24" s="499" t="s">
        <v>350</v>
      </c>
      <c r="G24" s="440" t="s">
        <v>342</v>
      </c>
      <c r="H24" s="572">
        <v>900</v>
      </c>
      <c r="I24" s="572">
        <v>900</v>
      </c>
      <c r="J24" s="1">
        <f>((I24/H24) -      1)*100</f>
        <v>0</v>
      </c>
    </row>
    <row r="25" spans="1:10" ht="12" customHeight="1">
      <c r="A25" s="331" t="s">
        <v>10</v>
      </c>
      <c r="B25" s="499" t="s">
        <v>350</v>
      </c>
      <c r="C25" s="428" t="s">
        <v>350</v>
      </c>
      <c r="D25" s="368" t="s">
        <v>3</v>
      </c>
      <c r="E25" s="499" t="s">
        <v>350</v>
      </c>
      <c r="F25" s="428">
        <v>2900</v>
      </c>
      <c r="G25" s="334" t="s">
        <v>342</v>
      </c>
      <c r="H25" s="572">
        <v>950</v>
      </c>
      <c r="I25" s="572">
        <v>1000</v>
      </c>
      <c r="J25" s="1">
        <f>((I25/H25) -      1)*100</f>
        <v>5.2631578947368363</v>
      </c>
    </row>
    <row r="26" spans="1:10" ht="12" customHeight="1">
      <c r="A26" s="331" t="s">
        <v>459</v>
      </c>
      <c r="B26" s="428">
        <v>5800</v>
      </c>
      <c r="C26" s="428">
        <v>5633.4</v>
      </c>
      <c r="D26" s="334">
        <f t="shared" si="0"/>
        <v>-2.8724137931034566</v>
      </c>
      <c r="E26" s="499" t="s">
        <v>350</v>
      </c>
      <c r="F26" s="499" t="s">
        <v>350</v>
      </c>
      <c r="G26" s="334" t="s">
        <v>342</v>
      </c>
      <c r="H26" s="499" t="s">
        <v>350</v>
      </c>
      <c r="I26" s="572">
        <v>2300</v>
      </c>
      <c r="J26" s="1" t="s">
        <v>342</v>
      </c>
    </row>
    <row r="27" spans="1:10" ht="12" customHeight="1">
      <c r="A27" s="331" t="s">
        <v>463</v>
      </c>
      <c r="B27" s="428" t="s">
        <v>350</v>
      </c>
      <c r="C27" s="428" t="s">
        <v>350</v>
      </c>
      <c r="D27" s="368" t="s">
        <v>3</v>
      </c>
      <c r="E27" s="499">
        <v>3600</v>
      </c>
      <c r="F27" s="428">
        <v>4000</v>
      </c>
      <c r="G27" s="440">
        <f t="shared" si="1"/>
        <v>11.111111111111116</v>
      </c>
      <c r="H27" s="499" t="s">
        <v>350</v>
      </c>
      <c r="I27" s="499" t="s">
        <v>350</v>
      </c>
      <c r="J27" s="1" t="s">
        <v>342</v>
      </c>
    </row>
    <row r="28" spans="1:10" ht="12" customHeight="1">
      <c r="A28" s="331" t="s">
        <v>343</v>
      </c>
      <c r="B28" s="428">
        <v>3206.6</v>
      </c>
      <c r="C28" s="428">
        <v>3580</v>
      </c>
      <c r="D28" s="334">
        <f t="shared" si="0"/>
        <v>11.644732738726372</v>
      </c>
      <c r="E28" s="499" t="s">
        <v>350</v>
      </c>
      <c r="F28" s="499" t="s">
        <v>350</v>
      </c>
      <c r="G28" s="334" t="s">
        <v>342</v>
      </c>
      <c r="H28" s="499" t="s">
        <v>350</v>
      </c>
      <c r="I28" s="499" t="s">
        <v>350</v>
      </c>
      <c r="J28" s="1" t="s">
        <v>342</v>
      </c>
    </row>
    <row r="29" spans="1:10" ht="12" customHeight="1">
      <c r="A29" s="331" t="s">
        <v>12</v>
      </c>
      <c r="B29" s="332" t="s">
        <v>389</v>
      </c>
      <c r="C29" s="428">
        <v>3800</v>
      </c>
      <c r="D29" s="368" t="s">
        <v>3</v>
      </c>
      <c r="E29" s="499" t="s">
        <v>350</v>
      </c>
      <c r="F29" s="499" t="s">
        <v>350</v>
      </c>
      <c r="G29" s="440" t="s">
        <v>3</v>
      </c>
      <c r="H29" s="499" t="s">
        <v>350</v>
      </c>
      <c r="I29" s="499" t="s">
        <v>350</v>
      </c>
      <c r="J29" s="1" t="s">
        <v>342</v>
      </c>
    </row>
    <row r="30" spans="1:10" ht="12" customHeight="1">
      <c r="A30" s="370" t="s">
        <v>13</v>
      </c>
      <c r="B30" s="367">
        <f>AVERAGE(B31:B35)</f>
        <v>3110</v>
      </c>
      <c r="C30" s="367">
        <f>AVERAGE(C31:C35)</f>
        <v>3498</v>
      </c>
      <c r="D30" s="495">
        <f t="shared" si="0"/>
        <v>12.475884244372981</v>
      </c>
      <c r="E30" s="367">
        <f>AVERAGE(E31:E35)</f>
        <v>3600</v>
      </c>
      <c r="F30" s="367">
        <f>AVERAGE(F31:F35)</f>
        <v>2956.25</v>
      </c>
      <c r="G30" s="337">
        <f t="shared" si="1"/>
        <v>-17.881944444444443</v>
      </c>
      <c r="H30" s="571">
        <f>AVERAGE(H33:H33)</f>
        <v>880</v>
      </c>
      <c r="I30" s="571">
        <f>AVERAGE(I33:I33)</f>
        <v>980</v>
      </c>
      <c r="J30" s="330">
        <f t="shared" ref="J30:J33" si="2">((I30/H30) -      1)*100</f>
        <v>11.363636363636353</v>
      </c>
    </row>
    <row r="31" spans="1:10" ht="12" customHeight="1">
      <c r="A31" s="371" t="s">
        <v>95</v>
      </c>
      <c r="B31" s="499" t="s">
        <v>350</v>
      </c>
      <c r="C31" s="428">
        <v>3400</v>
      </c>
      <c r="D31" s="334" t="s">
        <v>342</v>
      </c>
      <c r="E31" s="499" t="s">
        <v>350</v>
      </c>
      <c r="F31" s="428">
        <v>3300</v>
      </c>
      <c r="G31" s="334" t="s">
        <v>342</v>
      </c>
      <c r="H31" s="499" t="s">
        <v>350</v>
      </c>
      <c r="I31" s="499" t="s">
        <v>350</v>
      </c>
      <c r="J31" s="1" t="s">
        <v>342</v>
      </c>
    </row>
    <row r="32" spans="1:10" ht="12" customHeight="1">
      <c r="A32" s="371" t="s">
        <v>476</v>
      </c>
      <c r="B32" s="499" t="s">
        <v>350</v>
      </c>
      <c r="C32" s="428">
        <v>3150</v>
      </c>
      <c r="D32" s="334" t="s">
        <v>342</v>
      </c>
      <c r="E32" s="499" t="s">
        <v>350</v>
      </c>
      <c r="F32" s="428">
        <v>2225</v>
      </c>
      <c r="G32" s="334" t="s">
        <v>342</v>
      </c>
      <c r="H32" s="499" t="s">
        <v>350</v>
      </c>
      <c r="I32" s="499" t="s">
        <v>350</v>
      </c>
      <c r="J32" s="1" t="s">
        <v>342</v>
      </c>
    </row>
    <row r="33" spans="1:10" ht="12" customHeight="1">
      <c r="A33" s="331" t="s">
        <v>58</v>
      </c>
      <c r="B33" s="428">
        <v>2420</v>
      </c>
      <c r="C33" s="428">
        <v>3430</v>
      </c>
      <c r="D33" s="359">
        <f t="shared" si="0"/>
        <v>41.735537190082653</v>
      </c>
      <c r="E33" s="499" t="s">
        <v>350</v>
      </c>
      <c r="F33" s="428">
        <v>3380</v>
      </c>
      <c r="G33" s="334" t="s">
        <v>342</v>
      </c>
      <c r="H33" s="572">
        <v>880</v>
      </c>
      <c r="I33" s="572">
        <v>980</v>
      </c>
      <c r="J33" s="1">
        <f t="shared" si="2"/>
        <v>11.363636363636353</v>
      </c>
    </row>
    <row r="34" spans="1:10" ht="12" customHeight="1">
      <c r="A34" s="331" t="s">
        <v>434</v>
      </c>
      <c r="B34" s="499" t="s">
        <v>350</v>
      </c>
      <c r="C34" s="428">
        <v>3550</v>
      </c>
      <c r="D34" s="334" t="s">
        <v>342</v>
      </c>
      <c r="E34" s="499" t="s">
        <v>350</v>
      </c>
      <c r="F34" s="499" t="s">
        <v>350</v>
      </c>
      <c r="G34" s="334" t="s">
        <v>342</v>
      </c>
      <c r="H34" s="499" t="s">
        <v>350</v>
      </c>
      <c r="I34" s="499" t="s">
        <v>350</v>
      </c>
      <c r="J34" s="1" t="s">
        <v>342</v>
      </c>
    </row>
    <row r="35" spans="1:10" ht="12" customHeight="1">
      <c r="A35" s="331" t="s">
        <v>57</v>
      </c>
      <c r="B35" s="428">
        <v>3800</v>
      </c>
      <c r="C35" s="428">
        <v>3960</v>
      </c>
      <c r="D35" s="359">
        <f t="shared" si="0"/>
        <v>4.2105263157894646</v>
      </c>
      <c r="E35" s="428">
        <v>3600</v>
      </c>
      <c r="F35" s="428">
        <v>2920</v>
      </c>
      <c r="G35" s="334">
        <f t="shared" ref="G35" si="3">((F35/E35) -      1)*100</f>
        <v>-18.888888888888889</v>
      </c>
      <c r="H35" s="499" t="s">
        <v>350</v>
      </c>
      <c r="I35" s="499" t="s">
        <v>350</v>
      </c>
      <c r="J35" s="1" t="s">
        <v>342</v>
      </c>
    </row>
    <row r="36" spans="1:10" ht="12" customHeight="1">
      <c r="A36" s="501" t="s">
        <v>14</v>
      </c>
      <c r="B36" s="367">
        <f>AVERAGE(B37:B37)</f>
        <v>3350</v>
      </c>
      <c r="C36" s="367">
        <f>AVERAGE(C37:C37)</f>
        <v>2500</v>
      </c>
      <c r="D36" s="337">
        <f t="shared" si="0"/>
        <v>-25.373134328358205</v>
      </c>
      <c r="E36" s="502" t="s">
        <v>350</v>
      </c>
      <c r="F36" s="502" t="s">
        <v>350</v>
      </c>
      <c r="G36" s="337" t="s">
        <v>342</v>
      </c>
      <c r="H36" s="502" t="s">
        <v>350</v>
      </c>
      <c r="I36" s="502" t="s">
        <v>350</v>
      </c>
      <c r="J36" s="330" t="s">
        <v>342</v>
      </c>
    </row>
    <row r="37" spans="1:10" ht="12" customHeight="1">
      <c r="A37" s="331" t="s">
        <v>15</v>
      </c>
      <c r="B37" s="428">
        <v>3350</v>
      </c>
      <c r="C37" s="428">
        <v>2500</v>
      </c>
      <c r="D37" s="334">
        <f t="shared" si="0"/>
        <v>-25.373134328358205</v>
      </c>
      <c r="E37" s="499" t="s">
        <v>350</v>
      </c>
      <c r="F37" s="499" t="s">
        <v>350</v>
      </c>
      <c r="G37" s="334" t="s">
        <v>342</v>
      </c>
      <c r="H37" s="499" t="s">
        <v>350</v>
      </c>
      <c r="I37" s="499" t="s">
        <v>350</v>
      </c>
      <c r="J37" s="1" t="s">
        <v>342</v>
      </c>
    </row>
    <row r="38" spans="1:10" ht="12" customHeight="1">
      <c r="A38" s="501" t="s">
        <v>16</v>
      </c>
      <c r="B38" s="367">
        <f>AVERAGE(B39:B47)</f>
        <v>3102.1</v>
      </c>
      <c r="C38" s="367">
        <f>AVERAGE(C39:C47)</f>
        <v>3368.3249999999998</v>
      </c>
      <c r="D38" s="337">
        <f t="shared" si="0"/>
        <v>8.5820895522388021</v>
      </c>
      <c r="E38" s="367">
        <f>AVERAGE(E39:E47)</f>
        <v>2922.2666666666664</v>
      </c>
      <c r="F38" s="367">
        <f>AVERAGE(F39:F47)</f>
        <v>3282.2333333333336</v>
      </c>
      <c r="G38" s="337">
        <f>((F38/E38) -      1)*100</f>
        <v>12.318063603595398</v>
      </c>
      <c r="H38" s="571">
        <f>AVERAGE(H39:H47)</f>
        <v>1003.3</v>
      </c>
      <c r="I38" s="571">
        <f>AVERAGE(I39:I47)</f>
        <v>993.3</v>
      </c>
      <c r="J38" s="330">
        <f>((I38/H38) -      1)*100</f>
        <v>-0.9967108541812042</v>
      </c>
    </row>
    <row r="39" spans="1:10" ht="12" customHeight="1">
      <c r="A39" s="331" t="s">
        <v>17</v>
      </c>
      <c r="B39" s="428">
        <v>3066.6</v>
      </c>
      <c r="C39" s="428">
        <v>3213.4</v>
      </c>
      <c r="D39" s="359">
        <f t="shared" si="0"/>
        <v>4.7870605882736728</v>
      </c>
      <c r="E39" s="428">
        <v>2933.4</v>
      </c>
      <c r="F39" s="428">
        <v>3100</v>
      </c>
      <c r="G39" s="334">
        <f>((F39/E39) -      1)*100</f>
        <v>5.6794163769005257</v>
      </c>
      <c r="H39" s="499" t="s">
        <v>350</v>
      </c>
      <c r="I39" s="499" t="s">
        <v>350</v>
      </c>
      <c r="J39" s="1" t="s">
        <v>342</v>
      </c>
    </row>
    <row r="40" spans="1:10" ht="12" customHeight="1">
      <c r="A40" s="331" t="s">
        <v>18</v>
      </c>
      <c r="B40" s="499" t="s">
        <v>350</v>
      </c>
      <c r="C40" s="428">
        <v>3560</v>
      </c>
      <c r="D40" s="334" t="s">
        <v>342</v>
      </c>
      <c r="E40" s="499" t="s">
        <v>350</v>
      </c>
      <c r="F40" s="499" t="s">
        <v>350</v>
      </c>
      <c r="G40" s="334" t="s">
        <v>342</v>
      </c>
      <c r="H40" s="499" t="s">
        <v>350</v>
      </c>
      <c r="I40" s="499" t="s">
        <v>350</v>
      </c>
      <c r="J40" s="1" t="s">
        <v>342</v>
      </c>
    </row>
    <row r="41" spans="1:10" ht="12" customHeight="1">
      <c r="A41" s="331" t="s">
        <v>19</v>
      </c>
      <c r="B41" s="428">
        <v>2906.6</v>
      </c>
      <c r="C41" s="428">
        <v>3346.6</v>
      </c>
      <c r="D41" s="334">
        <f t="shared" si="0"/>
        <v>15.137961879859629</v>
      </c>
      <c r="E41" s="428">
        <v>3380</v>
      </c>
      <c r="F41" s="428">
        <v>3453.4</v>
      </c>
      <c r="G41" s="334">
        <f>((F41/E41) -      1)*100</f>
        <v>2.171597633136102</v>
      </c>
      <c r="H41" s="572">
        <v>1180</v>
      </c>
      <c r="I41" s="572">
        <v>1186.5999999999999</v>
      </c>
      <c r="J41" s="1">
        <f>((I41/H41) -      1)*100</f>
        <v>0.55932203389830182</v>
      </c>
    </row>
    <row r="42" spans="1:10" ht="12" customHeight="1">
      <c r="A42" s="331" t="s">
        <v>52</v>
      </c>
      <c r="B42" s="499" t="s">
        <v>350</v>
      </c>
      <c r="C42" s="428">
        <v>2800</v>
      </c>
      <c r="D42" s="334" t="s">
        <v>342</v>
      </c>
      <c r="E42" s="499" t="s">
        <v>350</v>
      </c>
      <c r="F42" s="428">
        <v>3700</v>
      </c>
      <c r="G42" s="334" t="s">
        <v>342</v>
      </c>
      <c r="H42" s="499" t="s">
        <v>350</v>
      </c>
      <c r="I42" s="499" t="s">
        <v>350</v>
      </c>
      <c r="J42" s="1" t="s">
        <v>342</v>
      </c>
    </row>
    <row r="43" spans="1:10" ht="12" customHeight="1">
      <c r="A43" s="331" t="s">
        <v>67</v>
      </c>
      <c r="B43" s="428">
        <v>3166</v>
      </c>
      <c r="C43" s="428">
        <v>3600</v>
      </c>
      <c r="D43" s="334">
        <f t="shared" si="0"/>
        <v>13.708149084017695</v>
      </c>
      <c r="E43" s="499" t="s">
        <v>350</v>
      </c>
      <c r="F43" s="499" t="s">
        <v>350</v>
      </c>
      <c r="G43" s="334" t="s">
        <v>342</v>
      </c>
      <c r="H43" s="499" t="s">
        <v>350</v>
      </c>
      <c r="I43" s="499" t="s">
        <v>350</v>
      </c>
      <c r="J43" s="1" t="s">
        <v>342</v>
      </c>
    </row>
    <row r="44" spans="1:10" ht="12" customHeight="1">
      <c r="A44" s="331" t="s">
        <v>20</v>
      </c>
      <c r="B44" s="428">
        <v>2473.4</v>
      </c>
      <c r="C44" s="428">
        <v>3566.6</v>
      </c>
      <c r="D44" s="359">
        <f t="shared" si="0"/>
        <v>44.198269588420793</v>
      </c>
      <c r="E44" s="428">
        <v>2453.4</v>
      </c>
      <c r="F44" s="428">
        <v>3200</v>
      </c>
      <c r="G44" s="334">
        <f t="shared" si="0"/>
        <v>30.43123828156844</v>
      </c>
      <c r="H44" s="500">
        <v>826.6</v>
      </c>
      <c r="I44" s="572">
        <v>800</v>
      </c>
      <c r="J44" s="1">
        <f t="shared" ref="J44" si="4">((I44/H44) -      1)*100</f>
        <v>-3.2180014517299793</v>
      </c>
    </row>
    <row r="45" spans="1:10" ht="12" customHeight="1">
      <c r="A45" s="331" t="s">
        <v>21</v>
      </c>
      <c r="B45" s="428">
        <v>3600</v>
      </c>
      <c r="C45" s="428">
        <v>3400</v>
      </c>
      <c r="D45" s="359">
        <f t="shared" ref="D45:D53" si="5">((C45/B45) -      1)*100</f>
        <v>-5.555555555555558</v>
      </c>
      <c r="E45" s="499" t="s">
        <v>350</v>
      </c>
      <c r="F45" s="428">
        <v>3400</v>
      </c>
      <c r="G45" s="334" t="s">
        <v>342</v>
      </c>
      <c r="H45" s="499" t="s">
        <v>350</v>
      </c>
      <c r="I45" s="499" t="s">
        <v>350</v>
      </c>
      <c r="J45" s="1" t="s">
        <v>342</v>
      </c>
    </row>
    <row r="46" spans="1:10" ht="12" customHeight="1">
      <c r="A46" s="331" t="s">
        <v>22</v>
      </c>
      <c r="B46" s="499" t="s">
        <v>350</v>
      </c>
      <c r="C46" s="499" t="s">
        <v>350</v>
      </c>
      <c r="D46" s="334" t="s">
        <v>342</v>
      </c>
      <c r="E46" s="499" t="s">
        <v>350</v>
      </c>
      <c r="F46" s="428">
        <v>2840</v>
      </c>
      <c r="G46" s="334" t="s">
        <v>342</v>
      </c>
      <c r="H46" s="499" t="s">
        <v>350</v>
      </c>
      <c r="I46" s="499" t="s">
        <v>350</v>
      </c>
      <c r="J46" s="1" t="s">
        <v>342</v>
      </c>
    </row>
    <row r="47" spans="1:10" ht="12" customHeight="1">
      <c r="A47" s="331" t="s">
        <v>53</v>
      </c>
      <c r="B47" s="428">
        <v>3400</v>
      </c>
      <c r="C47" s="428">
        <v>3460</v>
      </c>
      <c r="D47" s="334">
        <f t="shared" si="5"/>
        <v>1.7647058823529349</v>
      </c>
      <c r="E47" s="499" t="s">
        <v>350</v>
      </c>
      <c r="F47" s="499" t="s">
        <v>350</v>
      </c>
      <c r="G47" s="334" t="s">
        <v>342</v>
      </c>
      <c r="H47" s="499" t="s">
        <v>350</v>
      </c>
      <c r="I47" s="499" t="s">
        <v>350</v>
      </c>
      <c r="J47" s="1" t="s">
        <v>342</v>
      </c>
    </row>
    <row r="48" spans="1:10" ht="12" customHeight="1">
      <c r="A48" s="501" t="s">
        <v>23</v>
      </c>
      <c r="B48" s="367">
        <f>AVERAGE(B49:B52)</f>
        <v>3032.5</v>
      </c>
      <c r="C48" s="367">
        <f>AVERAGE(C49:C51)</f>
        <v>3368.9333333333329</v>
      </c>
      <c r="D48" s="495">
        <f t="shared" si="5"/>
        <v>11.094256663918657</v>
      </c>
      <c r="E48" s="367">
        <f>AVERAGE(E49:E52)</f>
        <v>3260</v>
      </c>
      <c r="F48" s="367">
        <f>AVERAGE(F49:F52)</f>
        <v>2995</v>
      </c>
      <c r="G48" s="337">
        <f t="shared" ref="G48" si="6">((F48/E48) -      1)*100</f>
        <v>-8.1288343558282179</v>
      </c>
      <c r="H48" s="502" t="s">
        <v>350</v>
      </c>
      <c r="I48" s="571">
        <f>AVERAGE(I49:I52)</f>
        <v>2400</v>
      </c>
      <c r="J48" s="330" t="s">
        <v>342</v>
      </c>
    </row>
    <row r="49" spans="1:10" ht="12" customHeight="1">
      <c r="A49" s="331" t="s">
        <v>424</v>
      </c>
      <c r="B49" s="428">
        <v>3046.6</v>
      </c>
      <c r="C49" s="428">
        <v>3533.4</v>
      </c>
      <c r="D49" s="359">
        <f t="shared" si="5"/>
        <v>15.978467800170693</v>
      </c>
      <c r="E49" s="428">
        <v>3000</v>
      </c>
      <c r="F49" s="499" t="s">
        <v>350</v>
      </c>
      <c r="G49" s="334" t="s">
        <v>342</v>
      </c>
      <c r="H49" s="499" t="s">
        <v>350</v>
      </c>
      <c r="I49" s="499" t="s">
        <v>350</v>
      </c>
      <c r="J49" s="1" t="s">
        <v>342</v>
      </c>
    </row>
    <row r="50" spans="1:10" ht="12" customHeight="1">
      <c r="A50" s="331" t="s">
        <v>425</v>
      </c>
      <c r="B50" s="428">
        <v>3153.4</v>
      </c>
      <c r="C50" s="428">
        <v>3673.4</v>
      </c>
      <c r="D50" s="334">
        <f t="shared" si="5"/>
        <v>16.4901376292256</v>
      </c>
      <c r="E50" s="499" t="s">
        <v>350</v>
      </c>
      <c r="F50" s="499" t="s">
        <v>350</v>
      </c>
      <c r="G50" s="334" t="s">
        <v>342</v>
      </c>
      <c r="H50" s="499" t="s">
        <v>350</v>
      </c>
      <c r="I50" s="499" t="s">
        <v>350</v>
      </c>
      <c r="J50" s="1" t="s">
        <v>342</v>
      </c>
    </row>
    <row r="51" spans="1:10" ht="12" customHeight="1">
      <c r="A51" s="331" t="s">
        <v>48</v>
      </c>
      <c r="B51" s="428">
        <v>2880</v>
      </c>
      <c r="C51" s="428">
        <v>2900</v>
      </c>
      <c r="D51" s="334">
        <f t="shared" si="5"/>
        <v>0.69444444444444198</v>
      </c>
      <c r="E51" s="499" t="s">
        <v>350</v>
      </c>
      <c r="F51" s="428">
        <v>2910</v>
      </c>
      <c r="G51" s="334" t="s">
        <v>342</v>
      </c>
      <c r="H51" s="499" t="s">
        <v>350</v>
      </c>
      <c r="I51" s="499" t="s">
        <v>350</v>
      </c>
      <c r="J51" s="1" t="s">
        <v>342</v>
      </c>
    </row>
    <row r="52" spans="1:10" ht="12" customHeight="1">
      <c r="A52" s="331" t="s">
        <v>513</v>
      </c>
      <c r="B52" s="428">
        <v>3050</v>
      </c>
      <c r="C52" s="428">
        <v>3526</v>
      </c>
      <c r="D52" s="334">
        <f t="shared" si="5"/>
        <v>15.606557377049191</v>
      </c>
      <c r="E52" s="428">
        <v>3520</v>
      </c>
      <c r="F52" s="428">
        <v>3080</v>
      </c>
      <c r="G52" s="334">
        <f t="shared" ref="G52" si="7">((F52/E52) -      1)*100</f>
        <v>-12.5</v>
      </c>
      <c r="H52" s="499" t="s">
        <v>350</v>
      </c>
      <c r="I52" s="572">
        <v>2400</v>
      </c>
      <c r="J52" s="1" t="s">
        <v>342</v>
      </c>
    </row>
    <row r="53" spans="1:10" ht="12" customHeight="1">
      <c r="A53" s="501" t="s">
        <v>68</v>
      </c>
      <c r="B53" s="367">
        <f>AVERAGE(B54:B55)</f>
        <v>3000</v>
      </c>
      <c r="C53" s="367">
        <f>AVERAGE(C54:C55)</f>
        <v>3150</v>
      </c>
      <c r="D53" s="337">
        <f t="shared" si="5"/>
        <v>5.0000000000000044</v>
      </c>
      <c r="E53" s="502" t="s">
        <v>350</v>
      </c>
      <c r="F53" s="502" t="s">
        <v>350</v>
      </c>
      <c r="G53" s="337" t="s">
        <v>342</v>
      </c>
      <c r="H53" s="502" t="s">
        <v>350</v>
      </c>
      <c r="I53" s="502" t="s">
        <v>350</v>
      </c>
      <c r="J53" s="330" t="s">
        <v>342</v>
      </c>
    </row>
    <row r="54" spans="1:10" ht="12" customHeight="1">
      <c r="A54" s="331" t="s">
        <v>74</v>
      </c>
      <c r="B54" s="499" t="s">
        <v>350</v>
      </c>
      <c r="C54" s="428">
        <v>3320</v>
      </c>
      <c r="D54" s="334" t="s">
        <v>342</v>
      </c>
      <c r="E54" s="499" t="s">
        <v>350</v>
      </c>
      <c r="F54" s="499" t="s">
        <v>350</v>
      </c>
      <c r="G54" s="334" t="s">
        <v>342</v>
      </c>
      <c r="H54" s="499" t="s">
        <v>350</v>
      </c>
      <c r="I54" s="499" t="s">
        <v>350</v>
      </c>
      <c r="J54" s="1" t="s">
        <v>342</v>
      </c>
    </row>
    <row r="55" spans="1:10" ht="12" customHeight="1">
      <c r="A55" s="331" t="s">
        <v>419</v>
      </c>
      <c r="B55" s="428">
        <v>3000</v>
      </c>
      <c r="C55" s="428">
        <v>2980</v>
      </c>
      <c r="D55" s="334">
        <f t="shared" ref="D55" si="8">((C55/B55) -      1)*100</f>
        <v>-0.66666666666667096</v>
      </c>
      <c r="E55" s="499" t="s">
        <v>350</v>
      </c>
      <c r="F55" s="499" t="s">
        <v>350</v>
      </c>
      <c r="G55" s="334" t="s">
        <v>342</v>
      </c>
      <c r="H55" s="499" t="s">
        <v>350</v>
      </c>
      <c r="I55" s="499" t="s">
        <v>350</v>
      </c>
      <c r="J55" s="1" t="s">
        <v>342</v>
      </c>
    </row>
    <row r="56" spans="1:10" ht="12.75" customHeight="1">
      <c r="A56" s="354"/>
      <c r="B56" s="484"/>
      <c r="C56" s="355"/>
      <c r="D56" s="355"/>
      <c r="E56" s="355"/>
      <c r="F56" s="355"/>
      <c r="G56" s="355"/>
      <c r="H56" s="355"/>
      <c r="I56" s="355"/>
      <c r="J56" s="356" t="s">
        <v>24</v>
      </c>
    </row>
    <row r="57" spans="1:10" ht="12.75" customHeight="1">
      <c r="A57" s="760" t="s">
        <v>403</v>
      </c>
      <c r="B57" s="760"/>
      <c r="C57" s="760"/>
      <c r="D57" s="760"/>
      <c r="E57" s="760"/>
      <c r="F57" s="760"/>
      <c r="G57" s="357"/>
      <c r="H57" s="357"/>
      <c r="I57" s="483"/>
      <c r="J57" s="483"/>
    </row>
    <row r="58" spans="1:10" ht="12.75" customHeight="1">
      <c r="A58" s="752" t="s">
        <v>0</v>
      </c>
      <c r="B58" s="754" t="s">
        <v>39</v>
      </c>
      <c r="C58" s="755"/>
      <c r="D58" s="756"/>
      <c r="E58" s="754" t="s">
        <v>355</v>
      </c>
      <c r="F58" s="758"/>
      <c r="G58" s="759"/>
      <c r="H58" s="754" t="s">
        <v>356</v>
      </c>
      <c r="I58" s="758"/>
      <c r="J58" s="759"/>
    </row>
    <row r="59" spans="1:10" ht="12.75" customHeight="1">
      <c r="A59" s="753"/>
      <c r="B59" s="325">
        <v>2024</v>
      </c>
      <c r="C59" s="325">
        <v>2025</v>
      </c>
      <c r="D59" s="325" t="s">
        <v>1</v>
      </c>
      <c r="E59" s="325">
        <v>2024</v>
      </c>
      <c r="F59" s="325">
        <v>2025</v>
      </c>
      <c r="G59" s="325" t="s">
        <v>1</v>
      </c>
      <c r="H59" s="325">
        <v>2024</v>
      </c>
      <c r="I59" s="325">
        <v>2025</v>
      </c>
      <c r="J59" s="325" t="s">
        <v>1</v>
      </c>
    </row>
    <row r="60" spans="1:10" ht="4.25" customHeight="1">
      <c r="A60" s="331"/>
      <c r="B60" s="428"/>
      <c r="C60" s="428"/>
      <c r="D60" s="359"/>
      <c r="E60" s="609"/>
      <c r="F60" s="609"/>
      <c r="G60" s="334"/>
      <c r="H60" s="609"/>
      <c r="I60" s="609"/>
      <c r="J60" s="1"/>
    </row>
    <row r="61" spans="1:10" ht="12" customHeight="1">
      <c r="A61" s="501" t="s">
        <v>344</v>
      </c>
      <c r="B61" s="367">
        <f>AVERAGE(B62:B73)</f>
        <v>2993.7818181818179</v>
      </c>
      <c r="C61" s="367">
        <f>AVERAGE(C62:C73)</f>
        <v>3331.8166666666662</v>
      </c>
      <c r="D61" s="337">
        <f t="shared" ref="D61:D67" si="9">((C61/B61)  -           1)*100</f>
        <v>11.291231927186441</v>
      </c>
      <c r="E61" s="502" t="s">
        <v>350</v>
      </c>
      <c r="F61" s="502">
        <f>AVERAGE(F62:F73)</f>
        <v>3245</v>
      </c>
      <c r="G61" s="337" t="s">
        <v>40</v>
      </c>
      <c r="H61" s="367">
        <f>AVERAGE(H62:H73)</f>
        <v>1200</v>
      </c>
      <c r="I61" s="367">
        <f>AVERAGE(I62:I73)</f>
        <v>1300</v>
      </c>
      <c r="J61" s="495">
        <f>((I61/H61)  -           1)*100</f>
        <v>8.333333333333325</v>
      </c>
    </row>
    <row r="62" spans="1:10" ht="12" customHeight="1">
      <c r="A62" s="331" t="s">
        <v>26</v>
      </c>
      <c r="B62" s="428">
        <v>2866.6</v>
      </c>
      <c r="C62" s="428">
        <v>3253.4</v>
      </c>
      <c r="D62" s="334">
        <f t="shared" si="9"/>
        <v>13.493337054350118</v>
      </c>
      <c r="E62" s="499" t="s">
        <v>350</v>
      </c>
      <c r="F62" s="499">
        <v>3040</v>
      </c>
      <c r="G62" s="334" t="s">
        <v>40</v>
      </c>
      <c r="H62" s="428" t="s">
        <v>350</v>
      </c>
      <c r="I62" s="428" t="s">
        <v>350</v>
      </c>
      <c r="J62" s="334" t="s">
        <v>40</v>
      </c>
    </row>
    <row r="63" spans="1:10" ht="12" customHeight="1">
      <c r="A63" s="331" t="s">
        <v>69</v>
      </c>
      <c r="B63" s="428">
        <v>3490</v>
      </c>
      <c r="C63" s="428">
        <v>3490</v>
      </c>
      <c r="D63" s="334">
        <f t="shared" si="9"/>
        <v>0</v>
      </c>
      <c r="E63" s="499" t="s">
        <v>350</v>
      </c>
      <c r="F63" s="499" t="s">
        <v>350</v>
      </c>
      <c r="G63" s="334" t="s">
        <v>40</v>
      </c>
      <c r="H63" s="428" t="s">
        <v>350</v>
      </c>
      <c r="I63" s="428" t="s">
        <v>350</v>
      </c>
      <c r="J63" s="359" t="s">
        <v>342</v>
      </c>
    </row>
    <row r="64" spans="1:10" ht="12" customHeight="1">
      <c r="A64" s="331" t="s">
        <v>514</v>
      </c>
      <c r="B64" s="428">
        <v>2835</v>
      </c>
      <c r="C64" s="428">
        <v>3173.4</v>
      </c>
      <c r="D64" s="334">
        <f t="shared" si="9"/>
        <v>11.936507936507933</v>
      </c>
      <c r="E64" s="499" t="s">
        <v>350</v>
      </c>
      <c r="F64" s="499" t="s">
        <v>350</v>
      </c>
      <c r="G64" s="334" t="s">
        <v>40</v>
      </c>
      <c r="H64" s="428" t="s">
        <v>350</v>
      </c>
      <c r="I64" s="428" t="s">
        <v>350</v>
      </c>
      <c r="J64" s="334" t="s">
        <v>40</v>
      </c>
    </row>
    <row r="65" spans="1:10" ht="12" customHeight="1">
      <c r="A65" s="331" t="s">
        <v>515</v>
      </c>
      <c r="B65" s="428">
        <v>3140</v>
      </c>
      <c r="C65" s="428">
        <v>3555</v>
      </c>
      <c r="D65" s="334">
        <f t="shared" si="9"/>
        <v>13.216560509554132</v>
      </c>
      <c r="E65" s="499" t="s">
        <v>350</v>
      </c>
      <c r="F65" s="499" t="s">
        <v>350</v>
      </c>
      <c r="G65" s="334" t="s">
        <v>40</v>
      </c>
      <c r="H65" s="428" t="s">
        <v>350</v>
      </c>
      <c r="I65" s="428" t="s">
        <v>350</v>
      </c>
      <c r="J65" s="334" t="s">
        <v>40</v>
      </c>
    </row>
    <row r="66" spans="1:10" ht="12" customHeight="1">
      <c r="A66" s="331" t="s">
        <v>530</v>
      </c>
      <c r="B66" s="428">
        <v>3000</v>
      </c>
      <c r="C66" s="428">
        <v>3400</v>
      </c>
      <c r="D66" s="334">
        <f t="shared" si="9"/>
        <v>13.33333333333333</v>
      </c>
      <c r="E66" s="499" t="s">
        <v>350</v>
      </c>
      <c r="F66" s="499" t="s">
        <v>350</v>
      </c>
      <c r="G66" s="334" t="s">
        <v>40</v>
      </c>
      <c r="H66" s="428" t="s">
        <v>350</v>
      </c>
      <c r="I66" s="428" t="s">
        <v>350</v>
      </c>
      <c r="J66" s="359" t="s">
        <v>342</v>
      </c>
    </row>
    <row r="67" spans="1:10" ht="12" customHeight="1">
      <c r="A67" s="331" t="s">
        <v>516</v>
      </c>
      <c r="B67" s="428">
        <v>2860</v>
      </c>
      <c r="C67" s="428">
        <v>3166.6</v>
      </c>
      <c r="D67" s="334">
        <f t="shared" si="9"/>
        <v>10.720279720279713</v>
      </c>
      <c r="E67" s="499" t="s">
        <v>350</v>
      </c>
      <c r="F67" s="499" t="s">
        <v>350</v>
      </c>
      <c r="G67" s="334" t="s">
        <v>40</v>
      </c>
      <c r="H67" s="428" t="s">
        <v>350</v>
      </c>
      <c r="I67" s="428" t="s">
        <v>350</v>
      </c>
      <c r="J67" s="359" t="s">
        <v>342</v>
      </c>
    </row>
    <row r="68" spans="1:10" ht="12" customHeight="1">
      <c r="A68" s="331" t="s">
        <v>517</v>
      </c>
      <c r="B68" s="499" t="s">
        <v>350</v>
      </c>
      <c r="C68" s="428">
        <v>3080</v>
      </c>
      <c r="D68" s="334" t="s">
        <v>40</v>
      </c>
      <c r="E68" s="499" t="s">
        <v>350</v>
      </c>
      <c r="F68" s="499" t="s">
        <v>350</v>
      </c>
      <c r="G68" s="334" t="s">
        <v>40</v>
      </c>
      <c r="H68" s="428" t="s">
        <v>350</v>
      </c>
      <c r="I68" s="428" t="s">
        <v>350</v>
      </c>
      <c r="J68" s="359" t="s">
        <v>342</v>
      </c>
    </row>
    <row r="69" spans="1:10" ht="12" customHeight="1">
      <c r="A69" s="331" t="s">
        <v>531</v>
      </c>
      <c r="B69" s="428">
        <v>3000</v>
      </c>
      <c r="C69" s="428">
        <v>3750</v>
      </c>
      <c r="D69" s="505">
        <f>((C69/B69)  -           1)*100</f>
        <v>25</v>
      </c>
      <c r="E69" s="499" t="s">
        <v>350</v>
      </c>
      <c r="F69" s="499">
        <v>3450</v>
      </c>
      <c r="G69" s="334" t="s">
        <v>40</v>
      </c>
      <c r="H69" s="428" t="s">
        <v>350</v>
      </c>
      <c r="I69" s="428" t="s">
        <v>350</v>
      </c>
      <c r="J69" s="359" t="s">
        <v>342</v>
      </c>
    </row>
    <row r="70" spans="1:10" ht="12" customHeight="1">
      <c r="A70" s="331" t="s">
        <v>518</v>
      </c>
      <c r="B70" s="428">
        <v>2875</v>
      </c>
      <c r="C70" s="428">
        <v>3250</v>
      </c>
      <c r="D70" s="505">
        <f>((C70/B70)  -           1)*100</f>
        <v>13.043478260869556</v>
      </c>
      <c r="E70" s="499" t="s">
        <v>350</v>
      </c>
      <c r="F70" s="499" t="s">
        <v>350</v>
      </c>
      <c r="G70" s="334" t="s">
        <v>40</v>
      </c>
      <c r="H70" s="428" t="s">
        <v>350</v>
      </c>
      <c r="I70" s="428" t="s">
        <v>350</v>
      </c>
      <c r="J70" s="359" t="s">
        <v>342</v>
      </c>
    </row>
    <row r="71" spans="1:10" ht="12" customHeight="1">
      <c r="A71" s="331" t="s">
        <v>519</v>
      </c>
      <c r="B71" s="428">
        <v>3110</v>
      </c>
      <c r="C71" s="428">
        <v>3340</v>
      </c>
      <c r="D71" s="505">
        <f>((C71/B71)  -           1)*100</f>
        <v>7.3954983922829509</v>
      </c>
      <c r="E71" s="499" t="s">
        <v>350</v>
      </c>
      <c r="F71" s="499" t="s">
        <v>350</v>
      </c>
      <c r="G71" s="334" t="s">
        <v>40</v>
      </c>
      <c r="H71" s="428" t="s">
        <v>350</v>
      </c>
      <c r="I71" s="428" t="s">
        <v>350</v>
      </c>
      <c r="J71" s="359" t="s">
        <v>342</v>
      </c>
    </row>
    <row r="72" spans="1:10" ht="12" customHeight="1">
      <c r="A72" s="331" t="s">
        <v>521</v>
      </c>
      <c r="B72" s="428">
        <v>2855</v>
      </c>
      <c r="C72" s="428">
        <v>3253.4</v>
      </c>
      <c r="D72" s="505">
        <f>((C72/B72)  -           1)*100</f>
        <v>13.954465849387043</v>
      </c>
      <c r="E72" s="499" t="s">
        <v>350</v>
      </c>
      <c r="F72" s="499" t="s">
        <v>350</v>
      </c>
      <c r="G72" s="334" t="s">
        <v>40</v>
      </c>
      <c r="H72" s="500">
        <v>1200</v>
      </c>
      <c r="I72" s="500">
        <v>1300</v>
      </c>
      <c r="J72" s="359">
        <f>((I72/H72)  -           1)*100</f>
        <v>8.333333333333325</v>
      </c>
    </row>
    <row r="73" spans="1:10" ht="12" customHeight="1">
      <c r="A73" s="331" t="s">
        <v>520</v>
      </c>
      <c r="B73" s="428">
        <v>2900</v>
      </c>
      <c r="C73" s="428">
        <v>3270</v>
      </c>
      <c r="D73" s="505">
        <f>((C73/B73)  -           1)*100</f>
        <v>12.758620689655164</v>
      </c>
      <c r="E73" s="499" t="s">
        <v>350</v>
      </c>
      <c r="F73" s="499" t="s">
        <v>350</v>
      </c>
      <c r="G73" s="334" t="s">
        <v>40</v>
      </c>
      <c r="H73" s="428" t="s">
        <v>350</v>
      </c>
      <c r="I73" s="428" t="s">
        <v>350</v>
      </c>
      <c r="J73" s="359" t="s">
        <v>342</v>
      </c>
    </row>
    <row r="74" spans="1:10" ht="12" customHeight="1">
      <c r="A74" s="504" t="s">
        <v>27</v>
      </c>
      <c r="B74" s="367">
        <f>AVERAGE(B75:B77)</f>
        <v>3010</v>
      </c>
      <c r="C74" s="367">
        <f>AVERAGE(C75:C77)</f>
        <v>3321.6666666666665</v>
      </c>
      <c r="D74" s="495">
        <f t="shared" ref="D74:D93" si="10">((C74/B74) -     1)*100</f>
        <v>10.354374307862679</v>
      </c>
      <c r="E74" s="367">
        <f>AVERAGE(E75:E77)</f>
        <v>3048.3333333333335</v>
      </c>
      <c r="F74" s="367">
        <f>AVERAGE(F75:F77)</f>
        <v>2871.6666666666665</v>
      </c>
      <c r="G74" s="337">
        <f>((F74/E74) -     1)*100</f>
        <v>-5.7955166757791226</v>
      </c>
      <c r="H74" s="495" t="s">
        <v>40</v>
      </c>
      <c r="I74" s="495" t="s">
        <v>40</v>
      </c>
      <c r="J74" s="495" t="s">
        <v>342</v>
      </c>
    </row>
    <row r="75" spans="1:10" ht="12" customHeight="1">
      <c r="A75" s="331" t="s">
        <v>28</v>
      </c>
      <c r="B75" s="428">
        <v>2970</v>
      </c>
      <c r="C75" s="428">
        <v>3290</v>
      </c>
      <c r="D75" s="359">
        <f t="shared" si="10"/>
        <v>10.77441077441077</v>
      </c>
      <c r="E75" s="428">
        <v>2970</v>
      </c>
      <c r="F75" s="428">
        <v>2850</v>
      </c>
      <c r="G75" s="334">
        <f t="shared" ref="G75:G77" si="11">((F75/E75) -     1)*100</f>
        <v>-4.0404040404040442</v>
      </c>
      <c r="H75" s="428" t="s">
        <v>350</v>
      </c>
      <c r="I75" s="428" t="s">
        <v>350</v>
      </c>
      <c r="J75" s="359" t="s">
        <v>342</v>
      </c>
    </row>
    <row r="76" spans="1:10" ht="12" customHeight="1">
      <c r="A76" s="331" t="s">
        <v>29</v>
      </c>
      <c r="B76" s="428">
        <v>3070</v>
      </c>
      <c r="C76" s="428">
        <v>3370</v>
      </c>
      <c r="D76" s="359">
        <f t="shared" si="10"/>
        <v>9.7719869706840434</v>
      </c>
      <c r="E76" s="428">
        <v>3130</v>
      </c>
      <c r="F76" s="428">
        <v>2910</v>
      </c>
      <c r="G76" s="334">
        <f t="shared" si="11"/>
        <v>-7.0287539936102261</v>
      </c>
      <c r="H76" s="428" t="s">
        <v>350</v>
      </c>
      <c r="I76" s="428" t="s">
        <v>350</v>
      </c>
      <c r="J76" s="359" t="s">
        <v>342</v>
      </c>
    </row>
    <row r="77" spans="1:10" ht="12" customHeight="1">
      <c r="A77" s="331" t="s">
        <v>30</v>
      </c>
      <c r="B77" s="428">
        <v>2990</v>
      </c>
      <c r="C77" s="428">
        <v>3305</v>
      </c>
      <c r="D77" s="359">
        <f t="shared" si="10"/>
        <v>10.53511705685619</v>
      </c>
      <c r="E77" s="428">
        <v>3045</v>
      </c>
      <c r="F77" s="428">
        <v>2855</v>
      </c>
      <c r="G77" s="334">
        <f t="shared" si="11"/>
        <v>-6.2397372742200368</v>
      </c>
      <c r="H77" s="428" t="s">
        <v>350</v>
      </c>
      <c r="I77" s="428" t="s">
        <v>350</v>
      </c>
      <c r="J77" s="359" t="s">
        <v>342</v>
      </c>
    </row>
    <row r="78" spans="1:10" ht="12" customHeight="1">
      <c r="A78" s="504" t="s">
        <v>163</v>
      </c>
      <c r="B78" s="367">
        <v>3280</v>
      </c>
      <c r="C78" s="367">
        <v>3280</v>
      </c>
      <c r="D78" s="337">
        <f t="shared" si="10"/>
        <v>0</v>
      </c>
      <c r="E78" s="367">
        <v>2460</v>
      </c>
      <c r="F78" s="367">
        <v>2460</v>
      </c>
      <c r="G78" s="337">
        <f>((F78/E78) -     1)*100</f>
        <v>0</v>
      </c>
      <c r="H78" s="544">
        <v>900</v>
      </c>
      <c r="I78" s="544">
        <v>900</v>
      </c>
      <c r="J78" s="495">
        <f t="shared" ref="J78:J88" si="12">((I78/H78) -     1)*100</f>
        <v>0</v>
      </c>
    </row>
    <row r="79" spans="1:10" ht="12" customHeight="1">
      <c r="A79" s="504" t="s">
        <v>522</v>
      </c>
      <c r="B79" s="367">
        <f>AVERAGE(B80:B85)</f>
        <v>3050.8333333333335</v>
      </c>
      <c r="C79" s="367">
        <f>AVERAGE(C80:C85)</f>
        <v>3250</v>
      </c>
      <c r="D79" s="337">
        <f t="shared" si="10"/>
        <v>6.5282709642174197</v>
      </c>
      <c r="E79" s="367">
        <f t="shared" ref="E79:F79" si="13">AVERAGE(E80:E85)</f>
        <v>3015</v>
      </c>
      <c r="F79" s="367">
        <f t="shared" si="13"/>
        <v>2971.6666666666665</v>
      </c>
      <c r="G79" s="337">
        <f>((F79/E79) -     1)*100</f>
        <v>-1.4372581536760687</v>
      </c>
      <c r="H79" s="571">
        <f t="shared" ref="H79:I79" si="14">AVERAGE(H80:H85)</f>
        <v>2100</v>
      </c>
      <c r="I79" s="367">
        <f t="shared" si="14"/>
        <v>1916</v>
      </c>
      <c r="J79" s="495">
        <f t="shared" si="12"/>
        <v>-8.7619047619047592</v>
      </c>
    </row>
    <row r="80" spans="1:10" ht="12" customHeight="1">
      <c r="A80" s="331" t="s">
        <v>523</v>
      </c>
      <c r="B80" s="428">
        <v>2880</v>
      </c>
      <c r="C80" s="428">
        <v>3295</v>
      </c>
      <c r="D80" s="334">
        <f t="shared" si="10"/>
        <v>14.409722222222232</v>
      </c>
      <c r="E80" s="499" t="s">
        <v>350</v>
      </c>
      <c r="F80" s="499" t="s">
        <v>350</v>
      </c>
      <c r="G80" s="334" t="s">
        <v>40</v>
      </c>
      <c r="H80" s="428" t="s">
        <v>350</v>
      </c>
      <c r="I80" s="428" t="s">
        <v>350</v>
      </c>
      <c r="J80" s="359" t="s">
        <v>342</v>
      </c>
    </row>
    <row r="81" spans="1:10" ht="12" customHeight="1">
      <c r="A81" s="331" t="s">
        <v>524</v>
      </c>
      <c r="B81" s="428">
        <v>2925</v>
      </c>
      <c r="C81" s="428">
        <v>3030</v>
      </c>
      <c r="D81" s="334">
        <f t="shared" si="10"/>
        <v>3.5897435897435992</v>
      </c>
      <c r="E81" s="428">
        <v>2445</v>
      </c>
      <c r="F81" s="428">
        <v>2435</v>
      </c>
      <c r="G81" s="334">
        <f t="shared" ref="G81:G82" si="15">((F81/E81) -     1)*100</f>
        <v>-0.40899795501022629</v>
      </c>
      <c r="H81" s="428" t="s">
        <v>350</v>
      </c>
      <c r="I81" s="428" t="s">
        <v>350</v>
      </c>
      <c r="J81" s="359" t="s">
        <v>342</v>
      </c>
    </row>
    <row r="82" spans="1:10" ht="12" customHeight="1">
      <c r="A82" s="331" t="s">
        <v>525</v>
      </c>
      <c r="B82" s="428">
        <v>3085</v>
      </c>
      <c r="C82" s="428">
        <v>3275</v>
      </c>
      <c r="D82" s="334">
        <f t="shared" si="10"/>
        <v>6.1588330632090793</v>
      </c>
      <c r="E82" s="428">
        <v>2800</v>
      </c>
      <c r="F82" s="428">
        <v>2680</v>
      </c>
      <c r="G82" s="334">
        <f t="shared" si="15"/>
        <v>-4.2857142857142811</v>
      </c>
      <c r="H82" s="428">
        <v>2100</v>
      </c>
      <c r="I82" s="428">
        <v>1932</v>
      </c>
      <c r="J82" s="359">
        <f t="shared" ref="J82" si="16">((I82/H82) -     1)*100</f>
        <v>-7.9999999999999964</v>
      </c>
    </row>
    <row r="83" spans="1:10" ht="12" customHeight="1">
      <c r="A83" s="331" t="s">
        <v>526</v>
      </c>
      <c r="B83" s="428">
        <v>2900</v>
      </c>
      <c r="C83" s="428">
        <v>3300</v>
      </c>
      <c r="D83" s="334">
        <f t="shared" si="10"/>
        <v>13.793103448275868</v>
      </c>
      <c r="E83" s="499" t="s">
        <v>350</v>
      </c>
      <c r="F83" s="499" t="s">
        <v>350</v>
      </c>
      <c r="G83" s="334" t="s">
        <v>40</v>
      </c>
      <c r="H83" s="428" t="s">
        <v>350</v>
      </c>
      <c r="I83" s="428" t="s">
        <v>350</v>
      </c>
      <c r="J83" s="359" t="s">
        <v>342</v>
      </c>
    </row>
    <row r="84" spans="1:10" ht="12" customHeight="1">
      <c r="A84" s="331" t="s">
        <v>527</v>
      </c>
      <c r="B84" s="428">
        <v>2915</v>
      </c>
      <c r="C84" s="428">
        <v>3000</v>
      </c>
      <c r="D84" s="334">
        <f t="shared" si="10"/>
        <v>2.9159519725557415</v>
      </c>
      <c r="E84" s="499" t="s">
        <v>350</v>
      </c>
      <c r="F84" s="499" t="s">
        <v>350</v>
      </c>
      <c r="G84" s="334" t="s">
        <v>40</v>
      </c>
      <c r="H84" s="499" t="s">
        <v>350</v>
      </c>
      <c r="I84" s="428">
        <v>1900</v>
      </c>
      <c r="J84" s="359" t="s">
        <v>342</v>
      </c>
    </row>
    <row r="85" spans="1:10" ht="12" customHeight="1">
      <c r="A85" s="331" t="s">
        <v>532</v>
      </c>
      <c r="B85" s="428">
        <v>3600</v>
      </c>
      <c r="C85" s="428">
        <v>3600</v>
      </c>
      <c r="D85" s="334">
        <f t="shared" si="10"/>
        <v>0</v>
      </c>
      <c r="E85" s="428">
        <v>3800</v>
      </c>
      <c r="F85" s="428">
        <v>3800</v>
      </c>
      <c r="G85" s="334">
        <f t="shared" ref="G85" si="17">((F85/E85) -     1)*100</f>
        <v>0</v>
      </c>
      <c r="H85" s="428" t="s">
        <v>350</v>
      </c>
      <c r="I85" s="428" t="s">
        <v>350</v>
      </c>
      <c r="J85" s="359" t="s">
        <v>342</v>
      </c>
    </row>
    <row r="86" spans="1:10" ht="12" customHeight="1">
      <c r="A86" s="549" t="s">
        <v>63</v>
      </c>
      <c r="B86" s="367">
        <f>AVERAGE(B87:B88)</f>
        <v>1820</v>
      </c>
      <c r="C86" s="367">
        <f>AVERAGE(C87:C88)</f>
        <v>2407.5</v>
      </c>
      <c r="D86" s="495">
        <f t="shared" si="10"/>
        <v>32.280219780219774</v>
      </c>
      <c r="E86" s="367">
        <f>AVERAGE(E87:E88)</f>
        <v>3000</v>
      </c>
      <c r="F86" s="367">
        <f>AVERAGE(F87:F88)</f>
        <v>3825</v>
      </c>
      <c r="G86" s="337">
        <f>((F86/E86) -     1)*100</f>
        <v>27.499999999999993</v>
      </c>
      <c r="H86" s="367">
        <f>AVERAGE(H87:H88)</f>
        <v>1700</v>
      </c>
      <c r="I86" s="367">
        <f>AVERAGE(I87:I88)</f>
        <v>1257.5</v>
      </c>
      <c r="J86" s="495">
        <f t="shared" si="12"/>
        <v>-26.029411764705877</v>
      </c>
    </row>
    <row r="87" spans="1:10" ht="12" customHeight="1">
      <c r="A87" s="532" t="s">
        <v>536</v>
      </c>
      <c r="B87" s="428" t="s">
        <v>350</v>
      </c>
      <c r="C87" s="428">
        <v>3015</v>
      </c>
      <c r="D87" s="334" t="s">
        <v>40</v>
      </c>
      <c r="E87" s="428" t="s">
        <v>350</v>
      </c>
      <c r="F87" s="428">
        <v>4550</v>
      </c>
      <c r="G87" s="334" t="s">
        <v>40</v>
      </c>
      <c r="H87" s="428" t="s">
        <v>350</v>
      </c>
      <c r="I87" s="428">
        <v>815</v>
      </c>
      <c r="J87" s="334" t="s">
        <v>40</v>
      </c>
    </row>
    <row r="88" spans="1:10" ht="12" customHeight="1">
      <c r="A88" s="532" t="s">
        <v>64</v>
      </c>
      <c r="B88" s="428">
        <v>1820</v>
      </c>
      <c r="C88" s="428">
        <v>1800</v>
      </c>
      <c r="D88" s="359">
        <f t="shared" si="10"/>
        <v>-1.098901098901095</v>
      </c>
      <c r="E88" s="428">
        <v>3000</v>
      </c>
      <c r="F88" s="428">
        <v>3100</v>
      </c>
      <c r="G88" s="334">
        <f>((F88/E88) -     1)*100</f>
        <v>3.3333333333333437</v>
      </c>
      <c r="H88" s="428">
        <v>1700</v>
      </c>
      <c r="I88" s="428">
        <v>1700</v>
      </c>
      <c r="J88" s="359">
        <f t="shared" si="12"/>
        <v>0</v>
      </c>
    </row>
    <row r="89" spans="1:10" ht="12" customHeight="1">
      <c r="A89" s="600" t="s">
        <v>422</v>
      </c>
      <c r="B89" s="367">
        <f>AVERAGE(B90:B90)</f>
        <v>3300</v>
      </c>
      <c r="C89" s="367">
        <f>AVERAGE(C90:C90)</f>
        <v>3860</v>
      </c>
      <c r="D89" s="495">
        <f t="shared" ref="D89:D90" si="18">((C89/B89)  -           1)*100</f>
        <v>16.969696969696969</v>
      </c>
      <c r="E89" s="499" t="s">
        <v>350</v>
      </c>
      <c r="F89" s="367">
        <f>AVERAGE(F90:F90)</f>
        <v>3960</v>
      </c>
      <c r="G89" s="337" t="s">
        <v>40</v>
      </c>
      <c r="H89" s="367">
        <f>AVERAGE(H90:H90)</f>
        <v>1160</v>
      </c>
      <c r="I89" s="367">
        <f>AVERAGE(I90:I90)</f>
        <v>1480</v>
      </c>
      <c r="J89" s="503">
        <f t="shared" ref="J89:J90" si="19">((I89/H89)  -           1)*100</f>
        <v>27.586206896551737</v>
      </c>
    </row>
    <row r="90" spans="1:10" ht="12" customHeight="1">
      <c r="A90" s="532" t="s">
        <v>529</v>
      </c>
      <c r="B90" s="428">
        <v>3300</v>
      </c>
      <c r="C90" s="428">
        <v>3860</v>
      </c>
      <c r="D90" s="359">
        <f t="shared" si="18"/>
        <v>16.969696969696969</v>
      </c>
      <c r="E90" s="499" t="s">
        <v>350</v>
      </c>
      <c r="F90" s="428">
        <v>3960</v>
      </c>
      <c r="G90" s="334" t="s">
        <v>40</v>
      </c>
      <c r="H90" s="428">
        <v>1160</v>
      </c>
      <c r="I90" s="428">
        <v>1480</v>
      </c>
      <c r="J90" s="505">
        <f t="shared" si="19"/>
        <v>27.586206896551737</v>
      </c>
    </row>
    <row r="91" spans="1:10" ht="12" customHeight="1">
      <c r="A91" s="549" t="s">
        <v>168</v>
      </c>
      <c r="B91" s="547">
        <f>AVERAGE(B92:B93)</f>
        <v>3116.7</v>
      </c>
      <c r="C91" s="547">
        <f>AVERAGE(C92:C93)</f>
        <v>3460</v>
      </c>
      <c r="D91" s="550">
        <f t="shared" si="10"/>
        <v>11.014855456091377</v>
      </c>
      <c r="E91" s="547">
        <f>AVERAGE(E92:E93)</f>
        <v>2383.3000000000002</v>
      </c>
      <c r="F91" s="547">
        <f>AVERAGE(F92:F93)</f>
        <v>2400</v>
      </c>
      <c r="G91" s="337">
        <f t="shared" ref="G91:G98" si="20">((F91/E91)  -           1)*100</f>
        <v>0.70070910082657978</v>
      </c>
      <c r="H91" s="547" t="s">
        <v>350</v>
      </c>
      <c r="I91" s="547">
        <f>AVERAGE(I92:I93)</f>
        <v>1000</v>
      </c>
      <c r="J91" s="551" t="s">
        <v>342</v>
      </c>
    </row>
    <row r="92" spans="1:10" ht="12" customHeight="1">
      <c r="A92" s="532" t="s">
        <v>169</v>
      </c>
      <c r="B92" s="545">
        <v>3500</v>
      </c>
      <c r="C92" s="545">
        <v>3500</v>
      </c>
      <c r="D92" s="552">
        <f>((C92/B92) -     1)*100</f>
        <v>0</v>
      </c>
      <c r="E92" s="545">
        <v>2300</v>
      </c>
      <c r="F92" s="545">
        <v>2300</v>
      </c>
      <c r="G92" s="334">
        <f t="shared" si="20"/>
        <v>0</v>
      </c>
      <c r="H92" s="545" t="s">
        <v>350</v>
      </c>
      <c r="I92" s="545" t="s">
        <v>350</v>
      </c>
      <c r="J92" s="553" t="s">
        <v>342</v>
      </c>
    </row>
    <row r="93" spans="1:10" ht="12" customHeight="1">
      <c r="A93" s="532" t="s">
        <v>170</v>
      </c>
      <c r="B93" s="545">
        <v>2733.4</v>
      </c>
      <c r="C93" s="545">
        <v>3420</v>
      </c>
      <c r="D93" s="552">
        <f t="shared" si="10"/>
        <v>25.118899539035631</v>
      </c>
      <c r="E93" s="545">
        <v>2466.6</v>
      </c>
      <c r="F93" s="545">
        <v>2500</v>
      </c>
      <c r="G93" s="334">
        <f t="shared" si="20"/>
        <v>1.3540906510986828</v>
      </c>
      <c r="H93" s="545" t="s">
        <v>350</v>
      </c>
      <c r="I93" s="545">
        <v>1000</v>
      </c>
      <c r="J93" s="553" t="s">
        <v>342</v>
      </c>
    </row>
    <row r="94" spans="1:10" ht="12" customHeight="1">
      <c r="A94" s="504" t="s">
        <v>31</v>
      </c>
      <c r="B94" s="367">
        <f>AVERAGE(B95:B97)</f>
        <v>3305.2999999999997</v>
      </c>
      <c r="C94" s="367">
        <f>AVERAGE(C95:C97)</f>
        <v>3350.1999999999994</v>
      </c>
      <c r="D94" s="495">
        <f t="shared" ref="D94:D112" si="21">((C94/B94)  -           1)*100</f>
        <v>1.3584243487731795</v>
      </c>
      <c r="E94" s="367">
        <f>AVERAGE(E95:E97)</f>
        <v>2886.3333333333335</v>
      </c>
      <c r="F94" s="367">
        <f>AVERAGE(F95:F97)</f>
        <v>2922</v>
      </c>
      <c r="G94" s="337">
        <f t="shared" si="20"/>
        <v>1.235708511375444</v>
      </c>
      <c r="H94" s="367">
        <f>AVERAGE(H95:H97)</f>
        <v>873</v>
      </c>
      <c r="I94" s="367">
        <f>AVERAGE(I95:I97)</f>
        <v>873</v>
      </c>
      <c r="J94" s="503">
        <f>((I94/H94)  -           1)*100</f>
        <v>0</v>
      </c>
    </row>
    <row r="95" spans="1:10" ht="12" customHeight="1">
      <c r="A95" s="331" t="s">
        <v>32</v>
      </c>
      <c r="B95" s="428">
        <v>3213.9</v>
      </c>
      <c r="C95" s="428">
        <v>3213.9</v>
      </c>
      <c r="D95" s="359">
        <f t="shared" si="21"/>
        <v>0</v>
      </c>
      <c r="E95" s="428">
        <v>2666</v>
      </c>
      <c r="F95" s="428">
        <v>2666</v>
      </c>
      <c r="G95" s="334">
        <f t="shared" si="20"/>
        <v>0</v>
      </c>
      <c r="H95" s="428">
        <v>873</v>
      </c>
      <c r="I95" s="428">
        <v>873</v>
      </c>
      <c r="J95" s="359">
        <f>((I95/H95)  -           1)*100</f>
        <v>0</v>
      </c>
    </row>
    <row r="96" spans="1:10" ht="12" customHeight="1">
      <c r="A96" s="331" t="s">
        <v>345</v>
      </c>
      <c r="B96" s="428">
        <v>3200</v>
      </c>
      <c r="C96" s="428">
        <v>3200</v>
      </c>
      <c r="D96" s="359">
        <f t="shared" si="21"/>
        <v>0</v>
      </c>
      <c r="E96" s="428">
        <v>2700</v>
      </c>
      <c r="F96" s="428">
        <v>2700</v>
      </c>
      <c r="G96" s="334">
        <f t="shared" si="20"/>
        <v>0</v>
      </c>
      <c r="H96" s="428" t="s">
        <v>350</v>
      </c>
      <c r="I96" s="428" t="s">
        <v>350</v>
      </c>
      <c r="J96" s="359" t="s">
        <v>342</v>
      </c>
    </row>
    <row r="97" spans="1:10" ht="12" customHeight="1">
      <c r="A97" s="331" t="s">
        <v>33</v>
      </c>
      <c r="B97" s="428">
        <v>3502</v>
      </c>
      <c r="C97" s="428">
        <v>3636.7</v>
      </c>
      <c r="D97" s="359">
        <f t="shared" si="21"/>
        <v>3.8463735008566591</v>
      </c>
      <c r="E97" s="428">
        <v>3293</v>
      </c>
      <c r="F97" s="428">
        <v>3400</v>
      </c>
      <c r="G97" s="334">
        <f t="shared" si="20"/>
        <v>3.2493167324628036</v>
      </c>
      <c r="H97" s="428" t="s">
        <v>350</v>
      </c>
      <c r="I97" s="428" t="s">
        <v>350</v>
      </c>
      <c r="J97" s="359" t="s">
        <v>342</v>
      </c>
    </row>
    <row r="98" spans="1:10" ht="12" customHeight="1">
      <c r="A98" s="501" t="s">
        <v>34</v>
      </c>
      <c r="B98" s="367">
        <f>AVERAGE(B100:B100)</f>
        <v>3600</v>
      </c>
      <c r="C98" s="367">
        <f>AVERAGE(C100:C100)</f>
        <v>3600</v>
      </c>
      <c r="D98" s="495">
        <f t="shared" si="21"/>
        <v>0</v>
      </c>
      <c r="E98" s="367">
        <f>AVERAGE(E100:E100)</f>
        <v>2900</v>
      </c>
      <c r="F98" s="367">
        <f>AVERAGE(F100:F100)</f>
        <v>2700</v>
      </c>
      <c r="G98" s="337">
        <f t="shared" si="20"/>
        <v>-6.8965517241379342</v>
      </c>
      <c r="H98" s="367" t="s">
        <v>350</v>
      </c>
      <c r="I98" s="367" t="s">
        <v>350</v>
      </c>
      <c r="J98" s="495" t="s">
        <v>342</v>
      </c>
    </row>
    <row r="99" spans="1:10" ht="12" customHeight="1">
      <c r="A99" s="331" t="s">
        <v>35</v>
      </c>
      <c r="B99" s="428" t="s">
        <v>350</v>
      </c>
      <c r="C99" s="428">
        <v>3200</v>
      </c>
      <c r="D99" s="334" t="s">
        <v>40</v>
      </c>
      <c r="E99" s="499" t="s">
        <v>350</v>
      </c>
      <c r="F99" s="499" t="s">
        <v>350</v>
      </c>
      <c r="G99" s="334" t="s">
        <v>40</v>
      </c>
      <c r="H99" s="428" t="s">
        <v>350</v>
      </c>
      <c r="I99" s="428" t="s">
        <v>350</v>
      </c>
      <c r="J99" s="359" t="s">
        <v>342</v>
      </c>
    </row>
    <row r="100" spans="1:10" ht="12" customHeight="1">
      <c r="A100" s="331" t="s">
        <v>354</v>
      </c>
      <c r="B100" s="428">
        <v>3600</v>
      </c>
      <c r="C100" s="428">
        <v>3600</v>
      </c>
      <c r="D100" s="359">
        <f t="shared" si="21"/>
        <v>0</v>
      </c>
      <c r="E100" s="428">
        <v>2900</v>
      </c>
      <c r="F100" s="428">
        <v>2700</v>
      </c>
      <c r="G100" s="334">
        <f>((F100/E100) -           1)*100</f>
        <v>-6.8965517241379342</v>
      </c>
      <c r="H100" s="428" t="s">
        <v>350</v>
      </c>
      <c r="I100" s="428" t="s">
        <v>350</v>
      </c>
      <c r="J100" s="359" t="s">
        <v>342</v>
      </c>
    </row>
    <row r="101" spans="1:10" ht="12" customHeight="1">
      <c r="A101" s="378" t="s">
        <v>171</v>
      </c>
      <c r="B101" s="547">
        <f>AVERAGE(B102:B107)</f>
        <v>3332.5</v>
      </c>
      <c r="C101" s="547">
        <f>AVERAGE(C102:C107)</f>
        <v>3389.9</v>
      </c>
      <c r="D101" s="495">
        <f t="shared" si="21"/>
        <v>1.7224306076519147</v>
      </c>
      <c r="E101" s="548" t="s">
        <v>350</v>
      </c>
      <c r="F101" s="547">
        <f>AVERAGE(F102:F107)</f>
        <v>3086.6666666666665</v>
      </c>
      <c r="G101" s="555" t="s">
        <v>40</v>
      </c>
      <c r="H101" s="554">
        <f>AVERAGE(H102:H107)</f>
        <v>1402.5</v>
      </c>
      <c r="I101" s="554">
        <f>AVERAGE(I102:I107)</f>
        <v>1320</v>
      </c>
      <c r="J101" s="551">
        <f t="shared" ref="J101" si="22">((I101/H101)  -           1)*100</f>
        <v>-5.8823529411764719</v>
      </c>
    </row>
    <row r="102" spans="1:10" ht="12" customHeight="1">
      <c r="A102" s="331" t="s">
        <v>173</v>
      </c>
      <c r="B102" s="428" t="s">
        <v>350</v>
      </c>
      <c r="C102" s="545">
        <v>2820</v>
      </c>
      <c r="D102" s="555" t="s">
        <v>40</v>
      </c>
      <c r="E102" s="548" t="s">
        <v>350</v>
      </c>
      <c r="F102" s="545">
        <v>2700</v>
      </c>
      <c r="G102" s="555" t="s">
        <v>40</v>
      </c>
      <c r="H102" s="545" t="s">
        <v>350</v>
      </c>
      <c r="I102" s="545" t="s">
        <v>350</v>
      </c>
      <c r="J102" s="553" t="s">
        <v>342</v>
      </c>
    </row>
    <row r="103" spans="1:10" ht="12" customHeight="1">
      <c r="A103" s="331" t="s">
        <v>420</v>
      </c>
      <c r="B103" s="428" t="s">
        <v>350</v>
      </c>
      <c r="C103" s="545">
        <v>3400</v>
      </c>
      <c r="D103" s="555" t="s">
        <v>40</v>
      </c>
      <c r="E103" s="548" t="s">
        <v>350</v>
      </c>
      <c r="F103" s="545">
        <v>3000</v>
      </c>
      <c r="G103" s="555" t="s">
        <v>40</v>
      </c>
      <c r="H103" s="545" t="s">
        <v>350</v>
      </c>
      <c r="I103" s="545">
        <v>1400</v>
      </c>
      <c r="J103" s="553" t="s">
        <v>342</v>
      </c>
    </row>
    <row r="104" spans="1:10" ht="12" customHeight="1">
      <c r="A104" s="331" t="s">
        <v>54</v>
      </c>
      <c r="B104" s="428">
        <v>3400</v>
      </c>
      <c r="C104" s="428">
        <v>3400</v>
      </c>
      <c r="D104" s="359">
        <f t="shared" ref="D104:D106" si="23">((C104/B104)  -           1)*100</f>
        <v>0</v>
      </c>
      <c r="E104" s="548" t="s">
        <v>350</v>
      </c>
      <c r="F104" s="548" t="s">
        <v>350</v>
      </c>
      <c r="G104" s="555" t="s">
        <v>40</v>
      </c>
      <c r="H104" s="545">
        <v>1330</v>
      </c>
      <c r="I104" s="545">
        <v>1300</v>
      </c>
      <c r="J104" s="553">
        <f t="shared" ref="J104" si="24">((I104/H104)  -           1)*100</f>
        <v>-2.2556390977443663</v>
      </c>
    </row>
    <row r="105" spans="1:10" ht="12" customHeight="1">
      <c r="A105" s="331" t="s">
        <v>461</v>
      </c>
      <c r="B105" s="428" t="s">
        <v>350</v>
      </c>
      <c r="C105" s="545">
        <v>3800</v>
      </c>
      <c r="D105" s="555" t="s">
        <v>40</v>
      </c>
      <c r="E105" s="548" t="s">
        <v>350</v>
      </c>
      <c r="F105" s="548" t="s">
        <v>350</v>
      </c>
      <c r="G105" s="555" t="s">
        <v>40</v>
      </c>
      <c r="H105" s="545" t="s">
        <v>350</v>
      </c>
      <c r="I105" s="545">
        <v>1260</v>
      </c>
      <c r="J105" s="553" t="s">
        <v>342</v>
      </c>
    </row>
    <row r="106" spans="1:10" ht="12" customHeight="1">
      <c r="A106" s="331" t="s">
        <v>174</v>
      </c>
      <c r="B106" s="428">
        <v>3265</v>
      </c>
      <c r="C106" s="545">
        <v>3353.4</v>
      </c>
      <c r="D106" s="359">
        <f t="shared" si="23"/>
        <v>2.7075038284839259</v>
      </c>
      <c r="E106" s="548" t="s">
        <v>350</v>
      </c>
      <c r="F106" s="548" t="s">
        <v>350</v>
      </c>
      <c r="G106" s="555" t="s">
        <v>40</v>
      </c>
      <c r="H106" s="545">
        <v>1475</v>
      </c>
      <c r="I106" s="545">
        <v>1320</v>
      </c>
      <c r="J106" s="553">
        <f t="shared" ref="J106" si="25">((I106/H106)  -           1)*100</f>
        <v>-10.508474576271187</v>
      </c>
    </row>
    <row r="107" spans="1:10" ht="12" customHeight="1">
      <c r="A107" s="331" t="s">
        <v>172</v>
      </c>
      <c r="B107" s="428" t="s">
        <v>350</v>
      </c>
      <c r="C107" s="545">
        <v>3566</v>
      </c>
      <c r="D107" s="555" t="s">
        <v>40</v>
      </c>
      <c r="E107" s="548" t="s">
        <v>350</v>
      </c>
      <c r="F107" s="545">
        <v>3560</v>
      </c>
      <c r="G107" s="555" t="s">
        <v>40</v>
      </c>
      <c r="H107" s="545" t="s">
        <v>350</v>
      </c>
      <c r="I107" s="545" t="s">
        <v>350</v>
      </c>
      <c r="J107" s="553" t="s">
        <v>342</v>
      </c>
    </row>
    <row r="108" spans="1:10" ht="12" customHeight="1">
      <c r="A108" s="501" t="s">
        <v>70</v>
      </c>
      <c r="B108" s="367">
        <f>AVERAGE(B109:B109)</f>
        <v>3510</v>
      </c>
      <c r="C108" s="367">
        <f>AVERAGE(C109:C109)</f>
        <v>3420</v>
      </c>
      <c r="D108" s="495">
        <f t="shared" si="21"/>
        <v>-2.5641025641025661</v>
      </c>
      <c r="E108" s="502" t="s">
        <v>350</v>
      </c>
      <c r="F108" s="502" t="s">
        <v>350</v>
      </c>
      <c r="G108" s="337" t="s">
        <v>40</v>
      </c>
      <c r="H108" s="367" t="s">
        <v>350</v>
      </c>
      <c r="I108" s="367" t="s">
        <v>350</v>
      </c>
      <c r="J108" s="495" t="s">
        <v>342</v>
      </c>
    </row>
    <row r="109" spans="1:10" ht="12" customHeight="1">
      <c r="A109" s="331" t="s">
        <v>50</v>
      </c>
      <c r="B109" s="428">
        <v>3510</v>
      </c>
      <c r="C109" s="428">
        <v>3420</v>
      </c>
      <c r="D109" s="359">
        <f t="shared" si="21"/>
        <v>-2.5641025641025661</v>
      </c>
      <c r="E109" s="499" t="s">
        <v>350</v>
      </c>
      <c r="F109" s="499" t="s">
        <v>350</v>
      </c>
      <c r="G109" s="334" t="s">
        <v>40</v>
      </c>
      <c r="H109" s="428" t="s">
        <v>350</v>
      </c>
      <c r="I109" s="428" t="s">
        <v>350</v>
      </c>
      <c r="J109" s="359" t="s">
        <v>342</v>
      </c>
    </row>
    <row r="110" spans="1:10" ht="12" customHeight="1">
      <c r="A110" s="498" t="s">
        <v>75</v>
      </c>
      <c r="B110" s="367">
        <f>AVERAGE(B111:B111)</f>
        <v>3353.4</v>
      </c>
      <c r="C110" s="367">
        <f>AVERAGE(C111:C111)</f>
        <v>3000</v>
      </c>
      <c r="D110" s="337">
        <f>((C110/B110)  -           1)*100</f>
        <v>-10.538557881553057</v>
      </c>
      <c r="E110" s="499" t="s">
        <v>350</v>
      </c>
      <c r="F110" s="499" t="s">
        <v>350</v>
      </c>
      <c r="G110" s="334" t="s">
        <v>40</v>
      </c>
      <c r="H110" s="547" t="s">
        <v>350</v>
      </c>
      <c r="I110" s="547" t="s">
        <v>350</v>
      </c>
      <c r="J110" s="551" t="s">
        <v>342</v>
      </c>
    </row>
    <row r="111" spans="1:10" ht="12" customHeight="1">
      <c r="A111" s="331" t="s">
        <v>76</v>
      </c>
      <c r="B111" s="428">
        <v>3353.4</v>
      </c>
      <c r="C111" s="428">
        <v>3000</v>
      </c>
      <c r="D111" s="334">
        <f>((C111/B111)  -           1)*100</f>
        <v>-10.538557881553057</v>
      </c>
      <c r="E111" s="499" t="s">
        <v>350</v>
      </c>
      <c r="F111" s="499" t="s">
        <v>350</v>
      </c>
      <c r="G111" s="334" t="s">
        <v>40</v>
      </c>
      <c r="H111" s="428" t="s">
        <v>350</v>
      </c>
      <c r="I111" s="428" t="s">
        <v>350</v>
      </c>
      <c r="J111" s="359" t="s">
        <v>342</v>
      </c>
    </row>
    <row r="112" spans="1:10" ht="12" customHeight="1">
      <c r="A112" s="556" t="s">
        <v>59</v>
      </c>
      <c r="B112" s="547">
        <f>AVERAGE(B113:B115)</f>
        <v>3346.6666666666665</v>
      </c>
      <c r="C112" s="547">
        <f>AVERAGE(C113:C115)</f>
        <v>3430</v>
      </c>
      <c r="D112" s="551">
        <f t="shared" si="21"/>
        <v>2.490039840637448</v>
      </c>
      <c r="E112" s="547">
        <f>AVERAGE(E113:E115)</f>
        <v>3200</v>
      </c>
      <c r="F112" s="547">
        <f>AVERAGE(F113:F115)</f>
        <v>3200</v>
      </c>
      <c r="G112" s="337">
        <f t="shared" ref="G112" si="26">((F112/E112)  -           1)*100</f>
        <v>0</v>
      </c>
      <c r="H112" s="547" t="s">
        <v>350</v>
      </c>
      <c r="I112" s="547" t="s">
        <v>350</v>
      </c>
      <c r="J112" s="551" t="s">
        <v>342</v>
      </c>
    </row>
    <row r="113" spans="1:10" ht="12" customHeight="1">
      <c r="A113" s="532" t="s">
        <v>388</v>
      </c>
      <c r="B113" s="545">
        <v>3060</v>
      </c>
      <c r="C113" s="545">
        <v>3310</v>
      </c>
      <c r="D113" s="334">
        <f>((C113/B113)  -           1)*100</f>
        <v>8.1699346405228681</v>
      </c>
      <c r="E113" s="548" t="s">
        <v>350</v>
      </c>
      <c r="F113" s="548" t="s">
        <v>350</v>
      </c>
      <c r="G113" s="334" t="s">
        <v>40</v>
      </c>
      <c r="H113" s="545" t="s">
        <v>350</v>
      </c>
      <c r="I113" s="545" t="s">
        <v>350</v>
      </c>
      <c r="J113" s="553" t="s">
        <v>342</v>
      </c>
    </row>
    <row r="114" spans="1:10" ht="12" customHeight="1">
      <c r="A114" s="532" t="s">
        <v>60</v>
      </c>
      <c r="B114" s="545">
        <v>3380</v>
      </c>
      <c r="C114" s="545">
        <v>3380</v>
      </c>
      <c r="D114" s="334">
        <f>((C114/B114)  -           1)*100</f>
        <v>0</v>
      </c>
      <c r="E114" s="548" t="s">
        <v>350</v>
      </c>
      <c r="F114" s="548" t="s">
        <v>350</v>
      </c>
      <c r="G114" s="334" t="s">
        <v>40</v>
      </c>
      <c r="H114" s="545" t="s">
        <v>350</v>
      </c>
      <c r="I114" s="545" t="s">
        <v>350</v>
      </c>
      <c r="J114" s="553" t="s">
        <v>342</v>
      </c>
    </row>
    <row r="115" spans="1:10" ht="12" customHeight="1">
      <c r="A115" s="532" t="s">
        <v>61</v>
      </c>
      <c r="B115" s="545">
        <v>3600</v>
      </c>
      <c r="C115" s="545">
        <v>3600</v>
      </c>
      <c r="D115" s="334">
        <f>((C115/B115)  -           1)*100</f>
        <v>0</v>
      </c>
      <c r="E115" s="428">
        <v>3200</v>
      </c>
      <c r="F115" s="428">
        <v>3200</v>
      </c>
      <c r="G115" s="334">
        <f t="shared" ref="G115:G117" si="27">((F115/E115)  -           1)*100</f>
        <v>0</v>
      </c>
      <c r="H115" s="545" t="s">
        <v>350</v>
      </c>
      <c r="I115" s="545" t="s">
        <v>350</v>
      </c>
      <c r="J115" s="553" t="s">
        <v>342</v>
      </c>
    </row>
    <row r="116" spans="1:10" ht="12" customHeight="1">
      <c r="A116" s="557" t="s">
        <v>37</v>
      </c>
      <c r="B116" s="547">
        <f>AVERAGE(B117:B117)</f>
        <v>3386</v>
      </c>
      <c r="C116" s="547">
        <f>AVERAGE(C117:C117)</f>
        <v>3420</v>
      </c>
      <c r="D116" s="337">
        <f t="shared" ref="D116:D117" si="28">((C116/B116)  -           1)*100</f>
        <v>1.0041346721795685</v>
      </c>
      <c r="E116" s="558">
        <f>AVERAGE(E117:E117)</f>
        <v>3300</v>
      </c>
      <c r="F116" s="558">
        <f>AVERAGE(F117:F117)</f>
        <v>3300</v>
      </c>
      <c r="G116" s="337">
        <f t="shared" si="27"/>
        <v>0</v>
      </c>
      <c r="H116" s="547">
        <f>AVERAGE(H117:H117)</f>
        <v>750</v>
      </c>
      <c r="I116" s="547">
        <f>AVERAGE(I117:I117)</f>
        <v>786.6</v>
      </c>
      <c r="J116" s="551">
        <f t="shared" ref="J116:J117" si="29">((I116/H116)  -           1)*100</f>
        <v>4.8799999999999955</v>
      </c>
    </row>
    <row r="117" spans="1:10" ht="12" customHeight="1">
      <c r="A117" s="541" t="s">
        <v>38</v>
      </c>
      <c r="B117" s="559">
        <v>3386</v>
      </c>
      <c r="C117" s="559">
        <v>3420</v>
      </c>
      <c r="D117" s="497">
        <f t="shared" si="28"/>
        <v>1.0041346721795685</v>
      </c>
      <c r="E117" s="559">
        <v>3300</v>
      </c>
      <c r="F117" s="559">
        <v>3300</v>
      </c>
      <c r="G117" s="497">
        <f t="shared" si="27"/>
        <v>0</v>
      </c>
      <c r="H117" s="559">
        <v>750</v>
      </c>
      <c r="I117" s="559">
        <v>786.6</v>
      </c>
      <c r="J117" s="611">
        <f t="shared" si="29"/>
        <v>4.8799999999999955</v>
      </c>
    </row>
    <row r="118" spans="1:10" ht="9" customHeight="1">
      <c r="A118" s="610" t="s">
        <v>73</v>
      </c>
    </row>
    <row r="119" spans="1:10" ht="9" customHeight="1">
      <c r="A119" s="543" t="s">
        <v>412</v>
      </c>
    </row>
    <row r="120" spans="1:10" ht="9" customHeight="1">
      <c r="A120" s="543" t="s">
        <v>56</v>
      </c>
    </row>
    <row r="121" spans="1:10" ht="12.75" customHeight="1"/>
    <row r="122" spans="1:10" ht="12.75" customHeight="1"/>
    <row r="123" spans="1:10" ht="12.75" customHeight="1"/>
    <row r="124" spans="1:10" ht="12.75" customHeight="1"/>
    <row r="125" spans="1:10" ht="12.75" customHeight="1"/>
    <row r="126" spans="1:10" ht="12.75" customHeight="1"/>
    <row r="127" spans="1:10" ht="12.75" customHeight="1"/>
    <row r="128" spans="1:10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</sheetData>
  <mergeCells count="9">
    <mergeCell ref="A58:A59"/>
    <mergeCell ref="B58:D58"/>
    <mergeCell ref="E58:G58"/>
    <mergeCell ref="H58:J58"/>
    <mergeCell ref="A5:A6"/>
    <mergeCell ref="B5:D5"/>
    <mergeCell ref="E5:G5"/>
    <mergeCell ref="H5:J5"/>
    <mergeCell ref="A57:F57"/>
  </mergeCells>
  <pageMargins left="0.27559055118110237" right="0.27559055118110237" top="0.39370078740157483" bottom="0.39370078740157483" header="0" footer="0"/>
  <pageSetup paperSize="9" orientation="portrait" r:id="rId1"/>
  <ignoredErrors>
    <ignoredError sqref="A20:K47 A49:K73 A48:B48 D48:K48 A122:K194 A74:A121" formula="1"/>
    <ignoredError sqref="C48 B74:K121" formula="1" formulaRange="1"/>
    <ignoredError sqref="L74:L121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62"/>
  <sheetViews>
    <sheetView showGridLines="0" topLeftCell="A26" zoomScaleNormal="100" workbookViewId="0">
      <selection activeCell="G56" sqref="G56"/>
    </sheetView>
  </sheetViews>
  <sheetFormatPr baseColWidth="10" defaultColWidth="12.6640625" defaultRowHeight="15" customHeight="1"/>
  <cols>
    <col min="1" max="1" width="16.6640625" style="2" customWidth="1"/>
    <col min="2" max="3" width="7.33203125" style="2" customWidth="1"/>
    <col min="4" max="4" width="6.6640625" style="2" customWidth="1"/>
    <col min="5" max="6" width="7.33203125" style="2" customWidth="1"/>
    <col min="7" max="7" width="6.6640625" style="2" customWidth="1"/>
    <col min="8" max="9" width="7.33203125" style="2" customWidth="1"/>
    <col min="10" max="10" width="6.6640625" style="2" customWidth="1"/>
    <col min="11" max="16384" width="12.6640625" style="2"/>
  </cols>
  <sheetData>
    <row r="1" spans="1:10" ht="21.75" customHeight="1">
      <c r="A1" s="341" t="s">
        <v>348</v>
      </c>
      <c r="B1" s="342"/>
      <c r="C1" s="342"/>
      <c r="D1" s="322"/>
      <c r="E1" s="343"/>
      <c r="F1" s="322"/>
      <c r="G1" s="322"/>
      <c r="H1" s="322"/>
      <c r="I1" s="322"/>
      <c r="J1" s="322"/>
    </row>
    <row r="2" spans="1:10" ht="12" customHeight="1">
      <c r="A2" s="344" t="s">
        <v>577</v>
      </c>
      <c r="B2" s="342"/>
      <c r="C2" s="342"/>
      <c r="D2" s="322"/>
      <c r="E2" s="343"/>
      <c r="F2" s="322"/>
      <c r="G2" s="322"/>
      <c r="H2" s="322"/>
      <c r="I2" s="322"/>
      <c r="J2" s="322"/>
    </row>
    <row r="3" spans="1:10" ht="12" customHeight="1">
      <c r="A3" s="345" t="s">
        <v>576</v>
      </c>
      <c r="B3" s="342"/>
      <c r="C3" s="342"/>
      <c r="D3" s="322"/>
      <c r="E3" s="343"/>
      <c r="F3" s="322"/>
      <c r="G3" s="322"/>
      <c r="H3" s="322"/>
      <c r="I3" s="322"/>
      <c r="J3" s="322"/>
    </row>
    <row r="4" spans="1:10" ht="5" customHeight="1">
      <c r="A4" s="322"/>
      <c r="B4" s="322"/>
      <c r="C4" s="322"/>
      <c r="D4" s="322"/>
      <c r="E4" s="343"/>
      <c r="F4" s="322"/>
      <c r="G4" s="322"/>
      <c r="H4" s="322"/>
      <c r="I4" s="322"/>
      <c r="J4" s="322"/>
    </row>
    <row r="5" spans="1:10" ht="14" customHeight="1">
      <c r="A5" s="752" t="s">
        <v>0</v>
      </c>
      <c r="B5" s="754" t="s">
        <v>41</v>
      </c>
      <c r="C5" s="755"/>
      <c r="D5" s="756"/>
      <c r="E5" s="754" t="s">
        <v>42</v>
      </c>
      <c r="F5" s="755"/>
      <c r="G5" s="756"/>
      <c r="H5" s="754" t="s">
        <v>349</v>
      </c>
      <c r="I5" s="755"/>
      <c r="J5" s="756"/>
    </row>
    <row r="6" spans="1:10" ht="14" customHeight="1">
      <c r="A6" s="753"/>
      <c r="B6" s="325">
        <v>2024</v>
      </c>
      <c r="C6" s="325">
        <v>2025</v>
      </c>
      <c r="D6" s="325" t="s">
        <v>1</v>
      </c>
      <c r="E6" s="325">
        <v>2024</v>
      </c>
      <c r="F6" s="325">
        <v>2025</v>
      </c>
      <c r="G6" s="325" t="s">
        <v>1</v>
      </c>
      <c r="H6" s="325">
        <v>2024</v>
      </c>
      <c r="I6" s="325">
        <v>2025</v>
      </c>
      <c r="J6" s="325" t="s">
        <v>1</v>
      </c>
    </row>
    <row r="7" spans="1:10" ht="5.75" customHeight="1">
      <c r="A7" s="592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370" t="s">
        <v>367</v>
      </c>
      <c r="B8" s="511" t="s">
        <v>351</v>
      </c>
      <c r="C8" s="346">
        <f>AVERAGE(C9:C9)</f>
        <v>3640</v>
      </c>
      <c r="D8" s="337" t="s">
        <v>342</v>
      </c>
      <c r="E8" s="562" t="s">
        <v>351</v>
      </c>
      <c r="F8" s="348">
        <f>AVERAGE(F9:F9)</f>
        <v>3600</v>
      </c>
      <c r="G8" s="337" t="s">
        <v>342</v>
      </c>
      <c r="H8" s="561" t="s">
        <v>346</v>
      </c>
      <c r="I8" s="561" t="s">
        <v>346</v>
      </c>
      <c r="J8" s="330" t="s">
        <v>342</v>
      </c>
    </row>
    <row r="9" spans="1:10" ht="12" customHeight="1">
      <c r="A9" s="331" t="s">
        <v>435</v>
      </c>
      <c r="B9" s="511" t="s">
        <v>351</v>
      </c>
      <c r="C9" s="511">
        <v>3640</v>
      </c>
      <c r="D9" s="334" t="s">
        <v>342</v>
      </c>
      <c r="E9" s="562" t="s">
        <v>351</v>
      </c>
      <c r="F9" s="347">
        <v>3600</v>
      </c>
      <c r="G9" s="334" t="s">
        <v>342</v>
      </c>
      <c r="H9" s="521" t="s">
        <v>346</v>
      </c>
      <c r="I9" s="521" t="s">
        <v>346</v>
      </c>
      <c r="J9" s="1" t="s">
        <v>342</v>
      </c>
    </row>
    <row r="10" spans="1:10" ht="12" customHeight="1">
      <c r="A10" s="493" t="s">
        <v>2</v>
      </c>
      <c r="B10" s="346">
        <f>AVERAGE(B11:B15)</f>
        <v>2202.8666666666668</v>
      </c>
      <c r="C10" s="346">
        <f>AVERAGE(C11:C15)</f>
        <v>1940.6799999999998</v>
      </c>
      <c r="D10" s="350">
        <f t="shared" ref="D10:D19" si="0">((C10/B10) -      1)*100</f>
        <v>-11.902067003601379</v>
      </c>
      <c r="E10" s="348">
        <f>AVERAGE(E11:E15)</f>
        <v>3451.7999999999997</v>
      </c>
      <c r="F10" s="348">
        <f>AVERAGE(F11:F15)</f>
        <v>3170.85</v>
      </c>
      <c r="G10" s="337">
        <f t="shared" ref="G10" si="1">((F10/E10) -      1)*100</f>
        <v>-8.1392317051972807</v>
      </c>
      <c r="H10" s="348">
        <f>AVERAGE(H11:H15)</f>
        <v>2566.5</v>
      </c>
      <c r="I10" s="348">
        <f>AVERAGE(I11:I15)</f>
        <v>2545.3333333333335</v>
      </c>
      <c r="J10" s="330">
        <f>((I10/H10) -      1)*100</f>
        <v>-0.82472887849859289</v>
      </c>
    </row>
    <row r="11" spans="1:10" ht="12" customHeight="1">
      <c r="A11" s="339" t="s">
        <v>5</v>
      </c>
      <c r="B11" s="511" t="s">
        <v>351</v>
      </c>
      <c r="C11" s="511">
        <v>2170</v>
      </c>
      <c r="D11" s="334" t="s">
        <v>342</v>
      </c>
      <c r="E11" s="511" t="s">
        <v>351</v>
      </c>
      <c r="F11" s="347">
        <v>3510</v>
      </c>
      <c r="G11" s="334" t="s">
        <v>342</v>
      </c>
      <c r="H11" s="511" t="s">
        <v>351</v>
      </c>
      <c r="I11" s="347">
        <v>2600</v>
      </c>
      <c r="J11" s="334" t="s">
        <v>342</v>
      </c>
    </row>
    <row r="12" spans="1:10" ht="12" customHeight="1">
      <c r="A12" s="339" t="s">
        <v>66</v>
      </c>
      <c r="B12" s="511" t="s">
        <v>351</v>
      </c>
      <c r="C12" s="511">
        <v>1700</v>
      </c>
      <c r="D12" s="334" t="s">
        <v>342</v>
      </c>
      <c r="E12" s="511" t="s">
        <v>351</v>
      </c>
      <c r="F12" s="347">
        <v>2920</v>
      </c>
      <c r="G12" s="334" t="s">
        <v>342</v>
      </c>
      <c r="H12" s="349" t="s">
        <v>351</v>
      </c>
      <c r="I12" s="349" t="s">
        <v>351</v>
      </c>
      <c r="J12" s="1" t="s">
        <v>342</v>
      </c>
    </row>
    <row r="13" spans="1:10" ht="12" customHeight="1">
      <c r="A13" s="339" t="s">
        <v>347</v>
      </c>
      <c r="B13" s="511">
        <v>2366.6</v>
      </c>
      <c r="C13" s="511">
        <v>1970</v>
      </c>
      <c r="D13" s="352">
        <f>((C13/B13) -      1)*100</f>
        <v>-16.758218541367363</v>
      </c>
      <c r="E13" s="347">
        <v>3353.4</v>
      </c>
      <c r="F13" s="347">
        <v>3253.4</v>
      </c>
      <c r="G13" s="334">
        <f>((F13/E13) -      1)*100</f>
        <v>-2.9820480706148955</v>
      </c>
      <c r="H13" s="347">
        <v>2433</v>
      </c>
      <c r="I13" s="347">
        <v>2566</v>
      </c>
      <c r="J13" s="1">
        <f>((I13/H13) -      1)*100</f>
        <v>5.46650226058365</v>
      </c>
    </row>
    <row r="14" spans="1:10" ht="12" customHeight="1">
      <c r="A14" s="339" t="s">
        <v>51</v>
      </c>
      <c r="B14" s="511">
        <v>2210</v>
      </c>
      <c r="C14" s="511">
        <v>2133.4</v>
      </c>
      <c r="D14" s="352">
        <f>((C14/B14) -      1)*100</f>
        <v>-3.4660633484162817</v>
      </c>
      <c r="E14" s="347">
        <v>3670</v>
      </c>
      <c r="F14" s="511" t="s">
        <v>351</v>
      </c>
      <c r="G14" s="334" t="s">
        <v>342</v>
      </c>
      <c r="H14" s="347">
        <v>2700</v>
      </c>
      <c r="I14" s="349" t="s">
        <v>351</v>
      </c>
      <c r="J14" s="1" t="s">
        <v>342</v>
      </c>
    </row>
    <row r="15" spans="1:10" ht="12" customHeight="1">
      <c r="A15" s="339" t="s">
        <v>164</v>
      </c>
      <c r="B15" s="511">
        <v>2032</v>
      </c>
      <c r="C15" s="511">
        <v>1730</v>
      </c>
      <c r="D15" s="352">
        <f>((C15/B15) -      1)*100</f>
        <v>-14.862204724409445</v>
      </c>
      <c r="E15" s="347">
        <v>3332</v>
      </c>
      <c r="F15" s="347">
        <v>3000</v>
      </c>
      <c r="G15" s="334">
        <f>((F15/E15) -      1)*100</f>
        <v>-9.9639855942376894</v>
      </c>
      <c r="H15" s="347" t="s">
        <v>351</v>
      </c>
      <c r="I15" s="347">
        <v>2470</v>
      </c>
      <c r="J15" s="1" t="s">
        <v>342</v>
      </c>
    </row>
    <row r="16" spans="1:10" ht="12" customHeight="1">
      <c r="A16" s="493" t="s">
        <v>6</v>
      </c>
      <c r="B16" s="351">
        <f>AVERAGE(B18:B21)</f>
        <v>2709.15</v>
      </c>
      <c r="C16" s="351">
        <f>AVERAGE(C18:C21)</f>
        <v>2548.35</v>
      </c>
      <c r="D16" s="350">
        <f t="shared" si="0"/>
        <v>-5.9354410054814348</v>
      </c>
      <c r="E16" s="348">
        <f>AVERAGE(E18:E21)</f>
        <v>3575</v>
      </c>
      <c r="F16" s="348">
        <f>AVERAGE(F18:F21)</f>
        <v>2993.3</v>
      </c>
      <c r="G16" s="334">
        <f t="shared" ref="G16:G18" si="2">((F16/E16) -      1)*100</f>
        <v>-16.271328671328668</v>
      </c>
      <c r="H16" s="348">
        <f>AVERAGE(H18:H21)</f>
        <v>3270.8</v>
      </c>
      <c r="I16" s="348">
        <f>AVERAGE(I18:I21)</f>
        <v>2663.3</v>
      </c>
      <c r="J16" s="350">
        <f>((I16/H16) -      1)*100</f>
        <v>-18.573437691084749</v>
      </c>
    </row>
    <row r="17" spans="1:10" ht="12" customHeight="1">
      <c r="A17" s="339" t="s">
        <v>458</v>
      </c>
      <c r="B17" s="511">
        <v>2180</v>
      </c>
      <c r="C17" s="511">
        <v>2250</v>
      </c>
      <c r="D17" s="352">
        <f>((C17/B17) -      1)*100</f>
        <v>3.2110091743119185</v>
      </c>
      <c r="E17" s="511" t="s">
        <v>351</v>
      </c>
      <c r="F17" s="511" t="s">
        <v>351</v>
      </c>
      <c r="G17" s="334" t="s">
        <v>342</v>
      </c>
      <c r="H17" s="347" t="s">
        <v>346</v>
      </c>
      <c r="I17" s="511" t="s">
        <v>351</v>
      </c>
      <c r="J17" s="1" t="s">
        <v>342</v>
      </c>
    </row>
    <row r="18" spans="1:10" ht="12" customHeight="1">
      <c r="A18" s="339" t="s">
        <v>7</v>
      </c>
      <c r="B18" s="511">
        <v>2150</v>
      </c>
      <c r="C18" s="511">
        <v>1933.4</v>
      </c>
      <c r="D18" s="352">
        <f t="shared" si="0"/>
        <v>-10.074418604651159</v>
      </c>
      <c r="E18" s="511">
        <v>3575</v>
      </c>
      <c r="F18" s="347">
        <v>3400</v>
      </c>
      <c r="G18" s="334">
        <f t="shared" si="2"/>
        <v>-4.8951048951048959</v>
      </c>
      <c r="H18" s="347">
        <v>3775</v>
      </c>
      <c r="I18" s="347">
        <v>2700</v>
      </c>
      <c r="J18" s="1">
        <f>((I18/H18) -      1)*100</f>
        <v>-28.476821192052981</v>
      </c>
    </row>
    <row r="19" spans="1:10" ht="12" customHeight="1">
      <c r="A19" s="339" t="s">
        <v>8</v>
      </c>
      <c r="B19" s="511">
        <v>2666.6</v>
      </c>
      <c r="C19" s="511">
        <v>2146.6</v>
      </c>
      <c r="D19" s="352">
        <f t="shared" si="0"/>
        <v>-19.500487512187803</v>
      </c>
      <c r="E19" s="511" t="s">
        <v>351</v>
      </c>
      <c r="F19" s="347">
        <v>2586.6</v>
      </c>
      <c r="G19" s="334" t="s">
        <v>342</v>
      </c>
      <c r="H19" s="347">
        <v>2766.6</v>
      </c>
      <c r="I19" s="347">
        <v>2626.6</v>
      </c>
      <c r="J19" s="1">
        <f>((I19/H19) -      1)*100</f>
        <v>-5.0603629003108548</v>
      </c>
    </row>
    <row r="20" spans="1:10" ht="12" customHeight="1">
      <c r="A20" s="339" t="s">
        <v>10</v>
      </c>
      <c r="B20" s="511">
        <v>3400</v>
      </c>
      <c r="C20" s="511">
        <v>3500</v>
      </c>
      <c r="D20" s="352">
        <f>((C20/B20) -      1)*100</f>
        <v>2.9411764705882248</v>
      </c>
      <c r="E20" s="511" t="s">
        <v>351</v>
      </c>
      <c r="F20" s="511" t="s">
        <v>351</v>
      </c>
      <c r="G20" s="334" t="s">
        <v>342</v>
      </c>
      <c r="H20" s="511" t="s">
        <v>351</v>
      </c>
      <c r="I20" s="511" t="s">
        <v>351</v>
      </c>
      <c r="J20" s="1" t="s">
        <v>342</v>
      </c>
    </row>
    <row r="21" spans="1:10" ht="12" customHeight="1">
      <c r="A21" s="339" t="s">
        <v>343</v>
      </c>
      <c r="B21" s="511">
        <v>2620</v>
      </c>
      <c r="C21" s="511">
        <v>2613.4</v>
      </c>
      <c r="D21" s="352">
        <f t="shared" ref="D21" si="3">((C21/B21) -      1)*100</f>
        <v>-0.25190839694656519</v>
      </c>
      <c r="E21" s="347" t="s">
        <v>351</v>
      </c>
      <c r="F21" s="347" t="s">
        <v>351</v>
      </c>
      <c r="G21" s="334" t="s">
        <v>342</v>
      </c>
      <c r="H21" s="511" t="s">
        <v>351</v>
      </c>
      <c r="I21" s="511" t="s">
        <v>351</v>
      </c>
      <c r="J21" s="1" t="s">
        <v>342</v>
      </c>
    </row>
    <row r="22" spans="1:10" ht="12" customHeight="1">
      <c r="A22" s="339" t="s">
        <v>12</v>
      </c>
      <c r="B22" s="511" t="s">
        <v>351</v>
      </c>
      <c r="C22" s="511">
        <v>3000</v>
      </c>
      <c r="D22" s="334" t="s">
        <v>342</v>
      </c>
      <c r="E22" s="511" t="s">
        <v>351</v>
      </c>
      <c r="F22" s="511" t="s">
        <v>351</v>
      </c>
      <c r="G22" s="514" t="s">
        <v>3</v>
      </c>
      <c r="H22" s="511" t="s">
        <v>351</v>
      </c>
      <c r="I22" s="511" t="s">
        <v>351</v>
      </c>
      <c r="J22" s="513" t="s">
        <v>342</v>
      </c>
    </row>
    <row r="23" spans="1:10" ht="12" customHeight="1">
      <c r="A23" s="489" t="s">
        <v>13</v>
      </c>
      <c r="B23" s="346">
        <f>AVERAGE(B24:B27)</f>
        <v>2698.3</v>
      </c>
      <c r="C23" s="346">
        <f>AVERAGE(C24:C27)</f>
        <v>2331.6666666666665</v>
      </c>
      <c r="D23" s="337">
        <f t="shared" ref="D23" si="4">((C23/B23) -      1)*100</f>
        <v>-13.5875674807595</v>
      </c>
      <c r="E23" s="346">
        <f>AVERAGE(E24:E27)</f>
        <v>3720</v>
      </c>
      <c r="F23" s="346">
        <f>AVERAGE(F24:F27)</f>
        <v>3606.6666666666665</v>
      </c>
      <c r="G23" s="487">
        <f t="shared" ref="G23" si="5">((F23/E23) -      1)*100</f>
        <v>-3.046594982078854</v>
      </c>
      <c r="H23" s="348">
        <f>AVERAGE(H24:H27)</f>
        <v>4700</v>
      </c>
      <c r="I23" s="348">
        <f>AVERAGE(I24:I27)</f>
        <v>3800</v>
      </c>
      <c r="J23" s="512">
        <f t="shared" ref="J23" si="6">((I23/H23) -      1)*100</f>
        <v>-19.148936170212771</v>
      </c>
    </row>
    <row r="24" spans="1:10" ht="12" customHeight="1">
      <c r="A24" s="339" t="s">
        <v>95</v>
      </c>
      <c r="B24" s="511" t="s">
        <v>351</v>
      </c>
      <c r="C24" s="511">
        <v>2000</v>
      </c>
      <c r="D24" s="334" t="s">
        <v>342</v>
      </c>
      <c r="E24" s="511" t="s">
        <v>351</v>
      </c>
      <c r="F24" s="511">
        <v>3700</v>
      </c>
      <c r="G24" s="334" t="s">
        <v>342</v>
      </c>
      <c r="H24" s="511" t="s">
        <v>351</v>
      </c>
      <c r="I24" s="511" t="s">
        <v>351</v>
      </c>
      <c r="J24" s="1" t="s">
        <v>342</v>
      </c>
    </row>
    <row r="25" spans="1:10" ht="12" customHeight="1">
      <c r="A25" s="339" t="s">
        <v>476</v>
      </c>
      <c r="B25" s="511" t="s">
        <v>351</v>
      </c>
      <c r="C25" s="511">
        <v>2575</v>
      </c>
      <c r="D25" s="334" t="s">
        <v>342</v>
      </c>
      <c r="E25" s="511" t="s">
        <v>351</v>
      </c>
      <c r="F25" s="511" t="s">
        <v>351</v>
      </c>
      <c r="G25" s="514" t="s">
        <v>3</v>
      </c>
      <c r="H25" s="511" t="s">
        <v>351</v>
      </c>
      <c r="I25" s="347">
        <v>3200</v>
      </c>
      <c r="J25" s="513" t="s">
        <v>342</v>
      </c>
    </row>
    <row r="26" spans="1:10" ht="12" customHeight="1">
      <c r="A26" s="339" t="s">
        <v>165</v>
      </c>
      <c r="B26" s="511">
        <v>2866.6</v>
      </c>
      <c r="C26" s="511" t="s">
        <v>351</v>
      </c>
      <c r="D26" s="334" t="s">
        <v>342</v>
      </c>
      <c r="E26" s="511" t="s">
        <v>351</v>
      </c>
      <c r="F26" s="511">
        <v>3500</v>
      </c>
      <c r="G26" s="514" t="s">
        <v>3</v>
      </c>
      <c r="H26" s="511" t="s">
        <v>351</v>
      </c>
      <c r="I26" s="511" t="s">
        <v>351</v>
      </c>
      <c r="J26" s="513" t="s">
        <v>342</v>
      </c>
    </row>
    <row r="27" spans="1:10" ht="12" customHeight="1">
      <c r="A27" s="331" t="s">
        <v>58</v>
      </c>
      <c r="B27" s="511">
        <v>2530</v>
      </c>
      <c r="C27" s="511">
        <v>2420</v>
      </c>
      <c r="D27" s="334">
        <f t="shared" ref="D27:D45" si="7">((C27/B27) -      1)*100</f>
        <v>-4.3478260869565188</v>
      </c>
      <c r="E27" s="353">
        <v>3720</v>
      </c>
      <c r="F27" s="511">
        <v>3620</v>
      </c>
      <c r="G27" s="612">
        <f t="shared" ref="G27" si="8">((F27/E27) -      1)*100</f>
        <v>-2.6881720430107503</v>
      </c>
      <c r="H27" s="347">
        <v>4700</v>
      </c>
      <c r="I27" s="347">
        <v>4400</v>
      </c>
      <c r="J27" s="513">
        <f t="shared" ref="J27" si="9">((I27/H27) -      1)*100</f>
        <v>-6.3829787234042534</v>
      </c>
    </row>
    <row r="28" spans="1:10" ht="12" customHeight="1">
      <c r="A28" s="493" t="s">
        <v>14</v>
      </c>
      <c r="B28" s="351">
        <f>AVERAGE(B29:B29)</f>
        <v>3235</v>
      </c>
      <c r="C28" s="351">
        <f>AVERAGE(C29:C29)</f>
        <v>2390</v>
      </c>
      <c r="D28" s="337">
        <f t="shared" si="7"/>
        <v>-26.120556414219475</v>
      </c>
      <c r="E28" s="346" t="s">
        <v>351</v>
      </c>
      <c r="F28" s="346" t="s">
        <v>351</v>
      </c>
      <c r="G28" s="337" t="s">
        <v>342</v>
      </c>
      <c r="H28" s="346" t="s">
        <v>351</v>
      </c>
      <c r="I28" s="346" t="s">
        <v>351</v>
      </c>
      <c r="J28" s="330" t="s">
        <v>342</v>
      </c>
    </row>
    <row r="29" spans="1:10" ht="12" customHeight="1">
      <c r="A29" s="339" t="s">
        <v>15</v>
      </c>
      <c r="B29" s="511">
        <v>3235</v>
      </c>
      <c r="C29" s="511">
        <v>2390</v>
      </c>
      <c r="D29" s="334">
        <f t="shared" si="7"/>
        <v>-26.120556414219475</v>
      </c>
      <c r="E29" s="511" t="s">
        <v>351</v>
      </c>
      <c r="F29" s="511" t="s">
        <v>351</v>
      </c>
      <c r="G29" s="334" t="s">
        <v>342</v>
      </c>
      <c r="H29" s="511" t="s">
        <v>351</v>
      </c>
      <c r="I29" s="511" t="s">
        <v>351</v>
      </c>
      <c r="J29" s="1" t="s">
        <v>342</v>
      </c>
    </row>
    <row r="30" spans="1:10" ht="12" customHeight="1">
      <c r="A30" s="492" t="s">
        <v>16</v>
      </c>
      <c r="B30" s="351">
        <f>AVERAGE(B31:B38)</f>
        <v>2670</v>
      </c>
      <c r="C30" s="351">
        <f>AVERAGE(C31:C38)</f>
        <v>2429.5749999999998</v>
      </c>
      <c r="D30" s="350">
        <f t="shared" si="7"/>
        <v>-9.0046816479400817</v>
      </c>
      <c r="E30" s="348">
        <f>AVERAGE(E31:E38)</f>
        <v>3243.35</v>
      </c>
      <c r="F30" s="348">
        <f>AVERAGE(F31:F38)</f>
        <v>3063.2</v>
      </c>
      <c r="G30" s="350">
        <f>((F30/E30) -      1)*100</f>
        <v>-5.5544421662786947</v>
      </c>
      <c r="H30" s="348">
        <f>AVERAGE(H31:H38)</f>
        <v>3216.65</v>
      </c>
      <c r="I30" s="348">
        <f>AVERAGE(I31:I38)</f>
        <v>3121.7</v>
      </c>
      <c r="J30" s="350">
        <f>((I30/H30) -      1)*100</f>
        <v>-2.9518287659521691</v>
      </c>
    </row>
    <row r="31" spans="1:10" ht="12" customHeight="1">
      <c r="A31" s="339" t="s">
        <v>17</v>
      </c>
      <c r="B31" s="511">
        <v>2213.4</v>
      </c>
      <c r="C31" s="511">
        <v>1886.6</v>
      </c>
      <c r="D31" s="352">
        <f t="shared" si="7"/>
        <v>-14.764615523628811</v>
      </c>
      <c r="E31" s="347">
        <v>3633.4</v>
      </c>
      <c r="F31" s="347">
        <v>3233.4</v>
      </c>
      <c r="G31" s="334">
        <f>((F31/E31) -      1)*100</f>
        <v>-11.00897231243464</v>
      </c>
      <c r="H31" s="347" t="s">
        <v>351</v>
      </c>
      <c r="I31" s="347">
        <v>2880</v>
      </c>
      <c r="J31" s="1" t="s">
        <v>342</v>
      </c>
    </row>
    <row r="32" spans="1:10" ht="12" customHeight="1">
      <c r="A32" s="339" t="s">
        <v>18</v>
      </c>
      <c r="B32" s="511" t="s">
        <v>351</v>
      </c>
      <c r="C32" s="511">
        <v>2530</v>
      </c>
      <c r="D32" s="334" t="s">
        <v>342</v>
      </c>
      <c r="E32" s="511" t="s">
        <v>351</v>
      </c>
      <c r="F32" s="511" t="s">
        <v>351</v>
      </c>
      <c r="G32" s="334" t="s">
        <v>342</v>
      </c>
      <c r="H32" s="347" t="s">
        <v>351</v>
      </c>
      <c r="I32" s="347" t="s">
        <v>351</v>
      </c>
      <c r="J32" s="1" t="s">
        <v>342</v>
      </c>
    </row>
    <row r="33" spans="1:10" ht="12" customHeight="1">
      <c r="A33" s="339" t="s">
        <v>52</v>
      </c>
      <c r="B33" s="511" t="s">
        <v>351</v>
      </c>
      <c r="C33" s="511">
        <v>2400</v>
      </c>
      <c r="D33" s="334" t="s">
        <v>342</v>
      </c>
      <c r="E33" s="511" t="s">
        <v>351</v>
      </c>
      <c r="F33" s="511" t="s">
        <v>351</v>
      </c>
      <c r="G33" s="334" t="s">
        <v>342</v>
      </c>
      <c r="H33" s="347" t="s">
        <v>351</v>
      </c>
      <c r="I33" s="347" t="s">
        <v>351</v>
      </c>
      <c r="J33" s="1" t="s">
        <v>342</v>
      </c>
    </row>
    <row r="34" spans="1:10" ht="12" customHeight="1">
      <c r="A34" s="339" t="s">
        <v>67</v>
      </c>
      <c r="B34" s="511">
        <v>2666.6</v>
      </c>
      <c r="C34" s="511">
        <v>2500</v>
      </c>
      <c r="D34" s="352">
        <f t="shared" si="7"/>
        <v>-6.2476561914047828</v>
      </c>
      <c r="E34" s="511" t="s">
        <v>351</v>
      </c>
      <c r="F34" s="511" t="s">
        <v>351</v>
      </c>
      <c r="G34" s="334" t="s">
        <v>342</v>
      </c>
      <c r="H34" s="347">
        <v>3500</v>
      </c>
      <c r="I34" s="347">
        <v>3633.4</v>
      </c>
      <c r="J34" s="1">
        <f>((I34/H34) -      1)*100</f>
        <v>3.8114285714285767</v>
      </c>
    </row>
    <row r="35" spans="1:10" ht="12" customHeight="1">
      <c r="A35" s="339" t="s">
        <v>19</v>
      </c>
      <c r="B35" s="511">
        <v>2180</v>
      </c>
      <c r="C35" s="511">
        <v>2020</v>
      </c>
      <c r="D35" s="352">
        <f t="shared" si="7"/>
        <v>-7.3394495412844041</v>
      </c>
      <c r="E35" s="347">
        <v>3280</v>
      </c>
      <c r="F35" s="347">
        <v>3113.4</v>
      </c>
      <c r="G35" s="334">
        <f>((F35/E35) -      1)*100</f>
        <v>-5.0792682926829258</v>
      </c>
      <c r="H35" s="347">
        <v>3140</v>
      </c>
      <c r="I35" s="347">
        <v>3073.4</v>
      </c>
      <c r="J35" s="1">
        <f>((I35/H35) -      1)*100</f>
        <v>-2.1210191082802532</v>
      </c>
    </row>
    <row r="36" spans="1:10" ht="12" customHeight="1">
      <c r="A36" s="339" t="s">
        <v>20</v>
      </c>
      <c r="B36" s="511">
        <v>2660</v>
      </c>
      <c r="C36" s="511">
        <v>2100</v>
      </c>
      <c r="D36" s="352">
        <f t="shared" si="7"/>
        <v>-21.052631578947366</v>
      </c>
      <c r="E36" s="347">
        <v>3620</v>
      </c>
      <c r="F36" s="347">
        <v>3466</v>
      </c>
      <c r="G36" s="334">
        <f>((F36/E36) -      1)*100</f>
        <v>-4.2541436464088367</v>
      </c>
      <c r="H36" s="347">
        <v>2626.6</v>
      </c>
      <c r="I36" s="347">
        <v>2900</v>
      </c>
      <c r="J36" s="1">
        <f>((I36/H36) -      1)*100</f>
        <v>10.408893626741801</v>
      </c>
    </row>
    <row r="37" spans="1:10" ht="12" customHeight="1">
      <c r="A37" s="339" t="s">
        <v>21</v>
      </c>
      <c r="B37" s="511">
        <v>3600</v>
      </c>
      <c r="C37" s="511">
        <v>3400</v>
      </c>
      <c r="D37" s="352">
        <f t="shared" si="7"/>
        <v>-5.555555555555558</v>
      </c>
      <c r="E37" s="511" t="s">
        <v>351</v>
      </c>
      <c r="F37" s="511" t="s">
        <v>351</v>
      </c>
      <c r="G37" s="334" t="s">
        <v>342</v>
      </c>
      <c r="H37" s="347">
        <v>3600</v>
      </c>
      <c r="I37" s="347" t="s">
        <v>351</v>
      </c>
      <c r="J37" s="1" t="s">
        <v>342</v>
      </c>
    </row>
    <row r="38" spans="1:10" ht="12" customHeight="1">
      <c r="A38" s="339" t="s">
        <v>53</v>
      </c>
      <c r="B38" s="511">
        <v>2700</v>
      </c>
      <c r="C38" s="511">
        <v>2600</v>
      </c>
      <c r="D38" s="352">
        <f t="shared" si="7"/>
        <v>-3.703703703703709</v>
      </c>
      <c r="E38" s="347">
        <v>2440</v>
      </c>
      <c r="F38" s="347">
        <v>2440</v>
      </c>
      <c r="G38" s="334">
        <f>((F38/E38) -      1)*100</f>
        <v>0</v>
      </c>
      <c r="H38" s="511" t="s">
        <v>351</v>
      </c>
      <c r="I38" s="511" t="s">
        <v>351</v>
      </c>
      <c r="J38" s="334" t="s">
        <v>342</v>
      </c>
    </row>
    <row r="39" spans="1:10" ht="12" customHeight="1">
      <c r="A39" s="493" t="s">
        <v>23</v>
      </c>
      <c r="B39" s="351">
        <f>AVERAGE(B40:B42)</f>
        <v>2388.8666666666668</v>
      </c>
      <c r="C39" s="351">
        <f>AVERAGE(C40:C43)</f>
        <v>2049.6</v>
      </c>
      <c r="D39" s="350">
        <f t="shared" si="7"/>
        <v>-14.201992576675138</v>
      </c>
      <c r="E39" s="348">
        <f>AVERAGE(E40:E43)</f>
        <v>3733.3</v>
      </c>
      <c r="F39" s="348">
        <f>AVERAGE(F40:F43)</f>
        <v>3415.85</v>
      </c>
      <c r="G39" s="488">
        <f t="shared" ref="G39:G43" si="10">((F39/E39) -      1)*100</f>
        <v>-8.5032009214368038</v>
      </c>
      <c r="H39" s="348">
        <f>AVERAGE(H40:H43)</f>
        <v>2836.1333333333332</v>
      </c>
      <c r="I39" s="348">
        <f>AVERAGE(I40:I43)</f>
        <v>2786.25</v>
      </c>
      <c r="J39" s="338">
        <f t="shared" ref="J39:J42" si="11">((I39/H39) -      1)*100</f>
        <v>-1.7588500775703952</v>
      </c>
    </row>
    <row r="40" spans="1:10" ht="12" customHeight="1">
      <c r="A40" s="339" t="s">
        <v>424</v>
      </c>
      <c r="B40" s="353">
        <v>2326.6</v>
      </c>
      <c r="C40" s="353">
        <v>2120</v>
      </c>
      <c r="D40" s="336">
        <f t="shared" si="7"/>
        <v>-8.8799105991575704</v>
      </c>
      <c r="E40" s="347">
        <v>3506.6</v>
      </c>
      <c r="F40" s="347">
        <v>3410</v>
      </c>
      <c r="G40" s="335">
        <f t="shared" si="10"/>
        <v>-2.7548052244339205</v>
      </c>
      <c r="H40" s="347">
        <v>2733.4</v>
      </c>
      <c r="I40" s="347">
        <v>2820</v>
      </c>
      <c r="J40" s="336">
        <f t="shared" si="11"/>
        <v>3.1682154093802595</v>
      </c>
    </row>
    <row r="41" spans="1:10" ht="12" customHeight="1">
      <c r="A41" s="339" t="s">
        <v>425</v>
      </c>
      <c r="B41" s="353">
        <v>2340</v>
      </c>
      <c r="C41" s="511">
        <v>2005</v>
      </c>
      <c r="D41" s="336">
        <f t="shared" si="7"/>
        <v>-14.31623931623932</v>
      </c>
      <c r="E41" s="347">
        <v>3620</v>
      </c>
      <c r="F41" s="347">
        <v>3380</v>
      </c>
      <c r="G41" s="335">
        <f t="shared" si="10"/>
        <v>-6.6298342541436517</v>
      </c>
      <c r="H41" s="347">
        <v>2775</v>
      </c>
      <c r="I41" s="347">
        <v>2935</v>
      </c>
      <c r="J41" s="336">
        <f t="shared" si="11"/>
        <v>5.7657657657657735</v>
      </c>
    </row>
    <row r="42" spans="1:10" ht="12" customHeight="1">
      <c r="A42" s="339" t="s">
        <v>48</v>
      </c>
      <c r="B42" s="353">
        <v>2500</v>
      </c>
      <c r="C42" s="511">
        <v>2000</v>
      </c>
      <c r="D42" s="336">
        <f t="shared" si="7"/>
        <v>-19.999999999999996</v>
      </c>
      <c r="E42" s="347">
        <v>4186.6000000000004</v>
      </c>
      <c r="F42" s="347">
        <v>3540</v>
      </c>
      <c r="G42" s="335">
        <f t="shared" si="10"/>
        <v>-15.444513447666374</v>
      </c>
      <c r="H42" s="347">
        <v>3000</v>
      </c>
      <c r="I42" s="347">
        <v>2820</v>
      </c>
      <c r="J42" s="336">
        <f t="shared" si="11"/>
        <v>-6.0000000000000053</v>
      </c>
    </row>
    <row r="43" spans="1:10" ht="12" customHeight="1">
      <c r="A43" s="339" t="s">
        <v>513</v>
      </c>
      <c r="B43" s="353">
        <v>2130</v>
      </c>
      <c r="C43" s="511">
        <v>2073.4</v>
      </c>
      <c r="D43" s="336">
        <f t="shared" si="7"/>
        <v>-2.6572769953051578</v>
      </c>
      <c r="E43" s="347">
        <v>3620</v>
      </c>
      <c r="F43" s="347">
        <v>3333.4</v>
      </c>
      <c r="G43" s="335">
        <f t="shared" si="10"/>
        <v>-7.9171270718232041</v>
      </c>
      <c r="H43" s="347" t="s">
        <v>351</v>
      </c>
      <c r="I43" s="347">
        <v>2570</v>
      </c>
      <c r="J43" s="1" t="s">
        <v>342</v>
      </c>
    </row>
    <row r="44" spans="1:10" ht="12" customHeight="1">
      <c r="A44" s="492" t="s">
        <v>68</v>
      </c>
      <c r="B44" s="346">
        <f>AVERAGE(B45:B45)</f>
        <v>1930</v>
      </c>
      <c r="C44" s="346">
        <f>AVERAGE(C45:C45)</f>
        <v>1900</v>
      </c>
      <c r="D44" s="350">
        <f t="shared" si="7"/>
        <v>-1.5544041450777257</v>
      </c>
      <c r="E44" s="346" t="s">
        <v>351</v>
      </c>
      <c r="F44" s="348" t="s">
        <v>351</v>
      </c>
      <c r="G44" s="350" t="s">
        <v>342</v>
      </c>
      <c r="H44" s="348" t="s">
        <v>351</v>
      </c>
      <c r="I44" s="348" t="s">
        <v>351</v>
      </c>
      <c r="J44" s="337" t="s">
        <v>342</v>
      </c>
    </row>
    <row r="45" spans="1:10" ht="12" customHeight="1">
      <c r="A45" s="339" t="s">
        <v>419</v>
      </c>
      <c r="B45" s="511">
        <v>1930</v>
      </c>
      <c r="C45" s="511">
        <v>1900</v>
      </c>
      <c r="D45" s="352">
        <f t="shared" si="7"/>
        <v>-1.5544041450777257</v>
      </c>
      <c r="E45" s="347" t="s">
        <v>351</v>
      </c>
      <c r="F45" s="347" t="s">
        <v>351</v>
      </c>
      <c r="G45" s="352" t="s">
        <v>342</v>
      </c>
      <c r="H45" s="347" t="s">
        <v>351</v>
      </c>
      <c r="I45" s="347" t="s">
        <v>351</v>
      </c>
      <c r="J45" s="334" t="s">
        <v>342</v>
      </c>
    </row>
    <row r="46" spans="1:10" ht="13" customHeight="1">
      <c r="A46" s="522"/>
      <c r="B46" s="523"/>
      <c r="C46" s="524"/>
      <c r="D46" s="524"/>
      <c r="E46" s="524" t="s">
        <v>346</v>
      </c>
      <c r="F46" s="524"/>
      <c r="G46" s="524"/>
      <c r="H46" s="524"/>
      <c r="I46" s="524"/>
      <c r="J46" s="563" t="s">
        <v>24</v>
      </c>
    </row>
    <row r="47" spans="1:10" ht="13" customHeight="1">
      <c r="A47" s="760" t="s">
        <v>352</v>
      </c>
      <c r="B47" s="760"/>
      <c r="C47" s="760"/>
      <c r="D47" s="760"/>
      <c r="E47" s="760"/>
      <c r="F47" s="760"/>
      <c r="G47" s="564"/>
      <c r="H47" s="564"/>
      <c r="I47" s="565"/>
      <c r="J47" s="565"/>
    </row>
    <row r="48" spans="1:10" ht="13" customHeight="1">
      <c r="A48" s="752" t="s">
        <v>0</v>
      </c>
      <c r="B48" s="754" t="s">
        <v>41</v>
      </c>
      <c r="C48" s="755"/>
      <c r="D48" s="756"/>
      <c r="E48" s="754" t="s">
        <v>42</v>
      </c>
      <c r="F48" s="755"/>
      <c r="G48" s="756"/>
      <c r="H48" s="754" t="s">
        <v>349</v>
      </c>
      <c r="I48" s="755"/>
      <c r="J48" s="756"/>
    </row>
    <row r="49" spans="1:10" ht="13" customHeight="1">
      <c r="A49" s="753"/>
      <c r="B49" s="325">
        <v>2024</v>
      </c>
      <c r="C49" s="325">
        <v>2025</v>
      </c>
      <c r="D49" s="325" t="s">
        <v>1</v>
      </c>
      <c r="E49" s="325">
        <v>2024</v>
      </c>
      <c r="F49" s="325">
        <v>2025</v>
      </c>
      <c r="G49" s="325" t="s">
        <v>1</v>
      </c>
      <c r="H49" s="325">
        <v>2024</v>
      </c>
      <c r="I49" s="325">
        <v>2025</v>
      </c>
      <c r="J49" s="325" t="s">
        <v>1</v>
      </c>
    </row>
    <row r="50" spans="1:10" ht="6" customHeight="1">
      <c r="A50" s="566"/>
      <c r="B50" s="536"/>
      <c r="C50" s="536"/>
      <c r="D50" s="352"/>
      <c r="E50" s="536"/>
      <c r="F50" s="536"/>
      <c r="G50" s="352"/>
      <c r="H50" s="536"/>
      <c r="I50" s="536"/>
      <c r="J50" s="352"/>
    </row>
    <row r="51" spans="1:10" ht="12" customHeight="1">
      <c r="A51" s="492" t="s">
        <v>344</v>
      </c>
      <c r="B51" s="348">
        <f>AVERAGE(B52:B63)</f>
        <v>2120.34</v>
      </c>
      <c r="C51" s="348">
        <f>AVERAGE(C52:C63)</f>
        <v>2000.2666666666664</v>
      </c>
      <c r="D51" s="350">
        <f>((C51/B51) -      1)*100</f>
        <v>-5.6629282725097703</v>
      </c>
      <c r="E51" s="348">
        <f>AVERAGE(E52:E63)</f>
        <v>3452.2333333333336</v>
      </c>
      <c r="F51" s="348">
        <f>AVERAGE(F52:F63)</f>
        <v>3220</v>
      </c>
      <c r="G51" s="350">
        <f>((F51/E51) -      1)*100</f>
        <v>-6.727046259909053</v>
      </c>
      <c r="H51" s="348">
        <f>AVERAGE(H52:H63)</f>
        <v>2560.2571428571428</v>
      </c>
      <c r="I51" s="348">
        <f>AVERAGE(I52:I63)</f>
        <v>2649.2857142857142</v>
      </c>
      <c r="J51" s="350">
        <f>((I51/H51) -      1)*100</f>
        <v>3.4773292861208116</v>
      </c>
    </row>
    <row r="52" spans="1:10" ht="12" customHeight="1">
      <c r="A52" s="339" t="s">
        <v>26</v>
      </c>
      <c r="B52" s="347">
        <v>1950</v>
      </c>
      <c r="C52" s="347">
        <v>1800</v>
      </c>
      <c r="D52" s="352">
        <f t="shared" ref="D52:D63" si="12">((C52/B52) -      1)*100</f>
        <v>-7.6923076923076872</v>
      </c>
      <c r="E52" s="347">
        <v>3550</v>
      </c>
      <c r="F52" s="347">
        <v>3040</v>
      </c>
      <c r="G52" s="352">
        <f>((F52/E52) -      1)*100</f>
        <v>-14.366197183098596</v>
      </c>
      <c r="H52" s="347">
        <v>2640</v>
      </c>
      <c r="I52" s="347">
        <v>2620</v>
      </c>
      <c r="J52" s="352">
        <f>((I52/H52) -      1)*100</f>
        <v>-0.7575757575757569</v>
      </c>
    </row>
    <row r="53" spans="1:10" ht="12" customHeight="1">
      <c r="A53" s="339" t="s">
        <v>69</v>
      </c>
      <c r="B53" s="347">
        <v>2400</v>
      </c>
      <c r="C53" s="347">
        <v>2400</v>
      </c>
      <c r="D53" s="352">
        <f t="shared" si="12"/>
        <v>0</v>
      </c>
      <c r="E53" s="347" t="s">
        <v>351</v>
      </c>
      <c r="F53" s="347" t="s">
        <v>351</v>
      </c>
      <c r="G53" s="352" t="s">
        <v>342</v>
      </c>
      <c r="H53" s="347" t="s">
        <v>537</v>
      </c>
      <c r="I53" s="347" t="s">
        <v>537</v>
      </c>
      <c r="J53" s="352" t="s">
        <v>342</v>
      </c>
    </row>
    <row r="54" spans="1:10" ht="12" customHeight="1">
      <c r="A54" s="339" t="s">
        <v>514</v>
      </c>
      <c r="B54" s="347">
        <v>1970</v>
      </c>
      <c r="C54" s="347">
        <v>1786.6</v>
      </c>
      <c r="D54" s="352">
        <f t="shared" si="12"/>
        <v>-9.3096446700507656</v>
      </c>
      <c r="E54" s="347">
        <v>3260</v>
      </c>
      <c r="F54" s="347">
        <v>3006.6</v>
      </c>
      <c r="G54" s="352">
        <f>((F54/E54) -      1)*100</f>
        <v>-7.7730061349693287</v>
      </c>
      <c r="H54" s="347">
        <v>2315</v>
      </c>
      <c r="I54" s="347">
        <v>2493.4</v>
      </c>
      <c r="J54" s="352">
        <f>((I54/H54) -      1)*100</f>
        <v>7.7062634989200962</v>
      </c>
    </row>
    <row r="55" spans="1:10" ht="12" customHeight="1">
      <c r="A55" s="339" t="s">
        <v>515</v>
      </c>
      <c r="B55" s="347">
        <v>2306.6</v>
      </c>
      <c r="C55" s="347">
        <v>2270</v>
      </c>
      <c r="D55" s="352">
        <f t="shared" si="12"/>
        <v>-1.5867510621694225</v>
      </c>
      <c r="E55" s="347">
        <v>3750</v>
      </c>
      <c r="F55" s="347">
        <v>3740</v>
      </c>
      <c r="G55" s="352">
        <f>((F55/E55) -      1)*100</f>
        <v>-0.2666666666666706</v>
      </c>
      <c r="H55" s="347">
        <v>3020</v>
      </c>
      <c r="I55" s="347">
        <v>2875</v>
      </c>
      <c r="J55" s="352">
        <f>((I55/H55) -      1)*100</f>
        <v>-4.801324503311255</v>
      </c>
    </row>
    <row r="56" spans="1:10" ht="12" customHeight="1">
      <c r="A56" s="339" t="s">
        <v>530</v>
      </c>
      <c r="B56" s="347">
        <v>2100</v>
      </c>
      <c r="C56" s="347">
        <v>1880</v>
      </c>
      <c r="D56" s="352">
        <f t="shared" si="12"/>
        <v>-10.476190476190473</v>
      </c>
      <c r="E56" s="347" t="s">
        <v>351</v>
      </c>
      <c r="F56" s="347" t="s">
        <v>351</v>
      </c>
      <c r="G56" s="352" t="s">
        <v>342</v>
      </c>
      <c r="H56" s="347" t="s">
        <v>537</v>
      </c>
      <c r="I56" s="347" t="s">
        <v>537</v>
      </c>
      <c r="J56" s="352" t="s">
        <v>342</v>
      </c>
    </row>
    <row r="57" spans="1:10" ht="12" customHeight="1">
      <c r="A57" s="339" t="s">
        <v>516</v>
      </c>
      <c r="B57" s="347">
        <v>1960</v>
      </c>
      <c r="C57" s="347">
        <v>1820</v>
      </c>
      <c r="D57" s="352">
        <f t="shared" si="12"/>
        <v>-7.1428571428571397</v>
      </c>
      <c r="E57" s="347" t="s">
        <v>351</v>
      </c>
      <c r="F57" s="347" t="s">
        <v>351</v>
      </c>
      <c r="G57" s="352" t="s">
        <v>342</v>
      </c>
      <c r="H57" s="347" t="s">
        <v>537</v>
      </c>
      <c r="I57" s="347" t="s">
        <v>537</v>
      </c>
      <c r="J57" s="352" t="s">
        <v>342</v>
      </c>
    </row>
    <row r="58" spans="1:10" ht="12" customHeight="1">
      <c r="A58" s="339" t="s">
        <v>517</v>
      </c>
      <c r="B58" s="347" t="s">
        <v>351</v>
      </c>
      <c r="C58" s="347">
        <v>1800</v>
      </c>
      <c r="D58" s="352" t="s">
        <v>342</v>
      </c>
      <c r="E58" s="347">
        <v>3293.4</v>
      </c>
      <c r="F58" s="347">
        <v>3093.4</v>
      </c>
      <c r="G58" s="352">
        <f>((F58/E58) -      1)*100</f>
        <v>-6.072751563733525</v>
      </c>
      <c r="H58" s="347">
        <v>2413.4</v>
      </c>
      <c r="I58" s="347">
        <v>2406.6</v>
      </c>
      <c r="J58" s="352">
        <f>((I58/H58) -      1)*100</f>
        <v>-0.28176017237093731</v>
      </c>
    </row>
    <row r="59" spans="1:10" ht="12" customHeight="1">
      <c r="A59" s="339" t="s">
        <v>531</v>
      </c>
      <c r="B59" s="347">
        <v>2400</v>
      </c>
      <c r="C59" s="347">
        <v>2600</v>
      </c>
      <c r="D59" s="352">
        <f t="shared" si="12"/>
        <v>8.333333333333325</v>
      </c>
      <c r="E59" s="347" t="s">
        <v>351</v>
      </c>
      <c r="F59" s="347" t="s">
        <v>351</v>
      </c>
      <c r="G59" s="352" t="s">
        <v>342</v>
      </c>
      <c r="H59" s="347">
        <v>2600</v>
      </c>
      <c r="I59" s="347">
        <v>3300</v>
      </c>
      <c r="J59" s="352">
        <f>((I59/H59) -      1)*100</f>
        <v>26.923076923076916</v>
      </c>
    </row>
    <row r="60" spans="1:10" ht="12" customHeight="1">
      <c r="A60" s="339" t="s">
        <v>518</v>
      </c>
      <c r="B60" s="347">
        <v>2133.4</v>
      </c>
      <c r="C60" s="347">
        <v>1940</v>
      </c>
      <c r="D60" s="352">
        <f t="shared" si="12"/>
        <v>-9.0653417080716281</v>
      </c>
      <c r="E60" s="347" t="s">
        <v>351</v>
      </c>
      <c r="F60" s="347" t="s">
        <v>351</v>
      </c>
      <c r="G60" s="352" t="s">
        <v>342</v>
      </c>
      <c r="H60" s="347" t="s">
        <v>537</v>
      </c>
      <c r="I60" s="347" t="s">
        <v>537</v>
      </c>
      <c r="J60" s="352" t="s">
        <v>342</v>
      </c>
    </row>
    <row r="61" spans="1:10" ht="12" customHeight="1">
      <c r="A61" s="339" t="s">
        <v>519</v>
      </c>
      <c r="B61" s="347" t="s">
        <v>351</v>
      </c>
      <c r="C61" s="347">
        <v>2100</v>
      </c>
      <c r="D61" s="352" t="s">
        <v>342</v>
      </c>
      <c r="E61" s="347" t="s">
        <v>351</v>
      </c>
      <c r="F61" s="347" t="s">
        <v>351</v>
      </c>
      <c r="G61" s="352" t="s">
        <v>342</v>
      </c>
      <c r="H61" s="347" t="s">
        <v>537</v>
      </c>
      <c r="I61" s="347" t="s">
        <v>537</v>
      </c>
      <c r="J61" s="352" t="s">
        <v>342</v>
      </c>
    </row>
    <row r="62" spans="1:10" ht="12" customHeight="1">
      <c r="A62" s="339" t="s">
        <v>521</v>
      </c>
      <c r="B62" s="347">
        <v>1933.4</v>
      </c>
      <c r="C62" s="347">
        <v>1806.6</v>
      </c>
      <c r="D62" s="352">
        <f t="shared" si="12"/>
        <v>-6.5583945381193836</v>
      </c>
      <c r="E62" s="347">
        <v>3410</v>
      </c>
      <c r="F62" s="347">
        <v>3200</v>
      </c>
      <c r="G62" s="352">
        <f>((F62/E62) -      1)*100</f>
        <v>-6.1583577712609916</v>
      </c>
      <c r="H62" s="347">
        <v>2533.4</v>
      </c>
      <c r="I62" s="347">
        <v>2450</v>
      </c>
      <c r="J62" s="352">
        <f>((I62/H62) -      1)*100</f>
        <v>-3.2920186310886557</v>
      </c>
    </row>
    <row r="63" spans="1:10" ht="12" customHeight="1">
      <c r="A63" s="339" t="s">
        <v>520</v>
      </c>
      <c r="B63" s="347">
        <v>2050</v>
      </c>
      <c r="C63" s="347">
        <v>1800</v>
      </c>
      <c r="D63" s="352">
        <f t="shared" si="12"/>
        <v>-12.195121951219512</v>
      </c>
      <c r="E63" s="347">
        <v>3450</v>
      </c>
      <c r="F63" s="347">
        <v>3240</v>
      </c>
      <c r="G63" s="352">
        <f>((F63/E63) -      1)*100</f>
        <v>-6.086956521739129</v>
      </c>
      <c r="H63" s="347">
        <v>2400</v>
      </c>
      <c r="I63" s="347">
        <v>2400</v>
      </c>
      <c r="J63" s="352">
        <f>((I63/H63) -      1)*100</f>
        <v>0</v>
      </c>
    </row>
    <row r="64" spans="1:10" ht="12" customHeight="1">
      <c r="A64" s="492" t="s">
        <v>27</v>
      </c>
      <c r="B64" s="348">
        <f>AVERAGE(B65:B67)</f>
        <v>2030</v>
      </c>
      <c r="C64" s="348">
        <f>AVERAGE(C65:C67)</f>
        <v>1906.6666666666667</v>
      </c>
      <c r="D64" s="350">
        <f t="shared" ref="D64:D80" si="13">((C64/B64)-    1)*100</f>
        <v>-6.0755336617405504</v>
      </c>
      <c r="E64" s="348">
        <f>AVERAGE(E65:E67)</f>
        <v>3362.2000000000003</v>
      </c>
      <c r="F64" s="348">
        <f>AVERAGE(F65:F67)</f>
        <v>3120</v>
      </c>
      <c r="G64" s="350">
        <f>((F64/E64)-    1)*100</f>
        <v>-7.2036166795550578</v>
      </c>
      <c r="H64" s="348">
        <f>AVERAGE(H65:H67)</f>
        <v>2755</v>
      </c>
      <c r="I64" s="348">
        <f>AVERAGE(I65:I67)</f>
        <v>2683.3333333333335</v>
      </c>
      <c r="J64" s="350">
        <f t="shared" ref="J64:J69" si="14">((I64/H64)-    1)*100</f>
        <v>-2.6013309134906182</v>
      </c>
    </row>
    <row r="65" spans="1:10" ht="12" customHeight="1">
      <c r="A65" s="339" t="s">
        <v>28</v>
      </c>
      <c r="B65" s="347">
        <v>1970</v>
      </c>
      <c r="C65" s="347">
        <v>1870</v>
      </c>
      <c r="D65" s="352">
        <f t="shared" si="13"/>
        <v>-5.0761421319796991</v>
      </c>
      <c r="E65" s="347">
        <v>3330</v>
      </c>
      <c r="F65" s="347">
        <v>3070</v>
      </c>
      <c r="G65" s="352">
        <f>((F65/E65)-    1)*100</f>
        <v>-7.8078078078078095</v>
      </c>
      <c r="H65" s="347">
        <v>2690</v>
      </c>
      <c r="I65" s="347">
        <v>2650</v>
      </c>
      <c r="J65" s="352">
        <f t="shared" si="14"/>
        <v>-1.4869888475836479</v>
      </c>
    </row>
    <row r="66" spans="1:10" ht="12" customHeight="1">
      <c r="A66" s="339" t="s">
        <v>29</v>
      </c>
      <c r="B66" s="347">
        <v>2110</v>
      </c>
      <c r="C66" s="347">
        <v>1960</v>
      </c>
      <c r="D66" s="352">
        <f t="shared" si="13"/>
        <v>-7.1090047393364886</v>
      </c>
      <c r="E66" s="347">
        <v>3426.6</v>
      </c>
      <c r="F66" s="347">
        <v>3195</v>
      </c>
      <c r="G66" s="352">
        <f>((F66/E66)-    1)*100</f>
        <v>-6.7588863596568016</v>
      </c>
      <c r="H66" s="347">
        <v>2830</v>
      </c>
      <c r="I66" s="347">
        <v>2730</v>
      </c>
      <c r="J66" s="352">
        <f t="shared" si="14"/>
        <v>-3.5335689045936425</v>
      </c>
    </row>
    <row r="67" spans="1:10" ht="12" customHeight="1">
      <c r="A67" s="339" t="s">
        <v>30</v>
      </c>
      <c r="B67" s="347">
        <v>2010</v>
      </c>
      <c r="C67" s="347">
        <v>1890</v>
      </c>
      <c r="D67" s="352">
        <f t="shared" si="13"/>
        <v>-5.9701492537313383</v>
      </c>
      <c r="E67" s="347">
        <v>3330</v>
      </c>
      <c r="F67" s="347">
        <v>3095</v>
      </c>
      <c r="G67" s="352">
        <f>((F67/E67)-    1)*100</f>
        <v>-7.057057057057059</v>
      </c>
      <c r="H67" s="347">
        <v>2745</v>
      </c>
      <c r="I67" s="347">
        <v>2670</v>
      </c>
      <c r="J67" s="352">
        <f t="shared" si="14"/>
        <v>-2.732240437158473</v>
      </c>
    </row>
    <row r="68" spans="1:10" ht="12" customHeight="1">
      <c r="A68" s="492" t="s">
        <v>163</v>
      </c>
      <c r="B68" s="348">
        <v>2140</v>
      </c>
      <c r="C68" s="348">
        <v>2140</v>
      </c>
      <c r="D68" s="338">
        <f t="shared" si="13"/>
        <v>0</v>
      </c>
      <c r="E68" s="348">
        <v>3700</v>
      </c>
      <c r="F68" s="348">
        <v>3700</v>
      </c>
      <c r="G68" s="350">
        <f t="shared" ref="G68:G76" si="15">((F68/E68)-    1)*100</f>
        <v>0</v>
      </c>
      <c r="H68" s="348">
        <v>3180</v>
      </c>
      <c r="I68" s="348">
        <v>3180</v>
      </c>
      <c r="J68" s="350">
        <f t="shared" si="14"/>
        <v>0</v>
      </c>
    </row>
    <row r="69" spans="1:10" ht="12" customHeight="1">
      <c r="A69" s="492" t="s">
        <v>522</v>
      </c>
      <c r="B69" s="348">
        <f>AVERAGE(B70:B75)</f>
        <v>2289.5833333333335</v>
      </c>
      <c r="C69" s="348">
        <f>AVERAGE(C70:C75)</f>
        <v>2108.3333333333335</v>
      </c>
      <c r="D69" s="338">
        <f t="shared" si="13"/>
        <v>-7.9162875341219241</v>
      </c>
      <c r="E69" s="348">
        <f t="shared" ref="E69:F69" si="16">AVERAGE(E70:E75)</f>
        <v>3478.75</v>
      </c>
      <c r="F69" s="348">
        <f t="shared" si="16"/>
        <v>3250</v>
      </c>
      <c r="G69" s="350">
        <f t="shared" si="15"/>
        <v>-6.575637800934242</v>
      </c>
      <c r="H69" s="348">
        <f t="shared" ref="H69:I69" si="17">AVERAGE(H70:H75)</f>
        <v>3010</v>
      </c>
      <c r="I69" s="348">
        <f t="shared" si="17"/>
        <v>2447.1</v>
      </c>
      <c r="J69" s="350">
        <f t="shared" si="14"/>
        <v>-18.700996677740868</v>
      </c>
    </row>
    <row r="70" spans="1:10" ht="12" customHeight="1">
      <c r="A70" s="339" t="s">
        <v>523</v>
      </c>
      <c r="B70" s="347">
        <v>1965</v>
      </c>
      <c r="C70" s="347">
        <v>1915</v>
      </c>
      <c r="D70" s="336">
        <f t="shared" si="13"/>
        <v>-2.5445292620865145</v>
      </c>
      <c r="E70" s="347">
        <v>3300</v>
      </c>
      <c r="F70" s="347">
        <v>3270</v>
      </c>
      <c r="G70" s="352">
        <f t="shared" si="15"/>
        <v>-0.90909090909090384</v>
      </c>
      <c r="H70" s="347" t="s">
        <v>537</v>
      </c>
      <c r="I70" s="347">
        <v>2755</v>
      </c>
      <c r="J70" s="352" t="s">
        <v>342</v>
      </c>
    </row>
    <row r="71" spans="1:10" ht="12" customHeight="1">
      <c r="A71" s="339" t="s">
        <v>524</v>
      </c>
      <c r="B71" s="347">
        <v>2130</v>
      </c>
      <c r="C71" s="347">
        <v>2035</v>
      </c>
      <c r="D71" s="336">
        <f t="shared" si="13"/>
        <v>-4.4600938967136123</v>
      </c>
      <c r="E71" s="347">
        <v>3445</v>
      </c>
      <c r="F71" s="347">
        <v>3415</v>
      </c>
      <c r="G71" s="352">
        <f t="shared" si="15"/>
        <v>-0.87082728592162706</v>
      </c>
      <c r="H71" s="347" t="s">
        <v>537</v>
      </c>
      <c r="I71" s="347" t="s">
        <v>537</v>
      </c>
      <c r="J71" s="352" t="s">
        <v>342</v>
      </c>
    </row>
    <row r="72" spans="1:10" ht="12" customHeight="1">
      <c r="A72" s="339" t="s">
        <v>525</v>
      </c>
      <c r="B72" s="347">
        <v>2202.5</v>
      </c>
      <c r="C72" s="347">
        <v>1895</v>
      </c>
      <c r="D72" s="336">
        <f t="shared" si="13"/>
        <v>-13.961407491486943</v>
      </c>
      <c r="E72" s="347">
        <v>3597.5</v>
      </c>
      <c r="F72" s="347">
        <v>3160</v>
      </c>
      <c r="G72" s="352">
        <f t="shared" si="15"/>
        <v>-12.161223071577487</v>
      </c>
      <c r="H72" s="347">
        <v>2665</v>
      </c>
      <c r="I72" s="347">
        <v>2600</v>
      </c>
      <c r="J72" s="352">
        <f>((I72/H72)-    1)*100</f>
        <v>-2.4390243902439046</v>
      </c>
    </row>
    <row r="73" spans="1:10" ht="12" customHeight="1">
      <c r="A73" s="339" t="s">
        <v>526</v>
      </c>
      <c r="B73" s="347">
        <v>2340</v>
      </c>
      <c r="C73" s="347">
        <v>1900</v>
      </c>
      <c r="D73" s="336">
        <f t="shared" si="13"/>
        <v>-18.803418803418804</v>
      </c>
      <c r="E73" s="347">
        <v>3305</v>
      </c>
      <c r="F73" s="347">
        <v>2520</v>
      </c>
      <c r="G73" s="352">
        <f t="shared" si="15"/>
        <v>-23.751891074130103</v>
      </c>
      <c r="H73" s="347" t="s">
        <v>537</v>
      </c>
      <c r="I73" s="347">
        <v>2700</v>
      </c>
      <c r="J73" s="352" t="s">
        <v>342</v>
      </c>
    </row>
    <row r="74" spans="1:10" ht="12" customHeight="1">
      <c r="A74" s="339" t="s">
        <v>527</v>
      </c>
      <c r="B74" s="347">
        <v>2100</v>
      </c>
      <c r="C74" s="347">
        <v>1905</v>
      </c>
      <c r="D74" s="336">
        <f t="shared" si="13"/>
        <v>-9.2857142857142865</v>
      </c>
      <c r="E74" s="347">
        <v>3425</v>
      </c>
      <c r="F74" s="347">
        <v>3335</v>
      </c>
      <c r="G74" s="352">
        <f t="shared" si="15"/>
        <v>-2.6277372262773713</v>
      </c>
      <c r="H74" s="347">
        <v>1965</v>
      </c>
      <c r="I74" s="347">
        <v>1733.4</v>
      </c>
      <c r="J74" s="352" t="s">
        <v>342</v>
      </c>
    </row>
    <row r="75" spans="1:10" ht="12" customHeight="1">
      <c r="A75" s="331" t="s">
        <v>535</v>
      </c>
      <c r="B75" s="347">
        <v>3000</v>
      </c>
      <c r="C75" s="347">
        <v>3000</v>
      </c>
      <c r="D75" s="336">
        <f t="shared" si="13"/>
        <v>0</v>
      </c>
      <c r="E75" s="347">
        <v>3800</v>
      </c>
      <c r="F75" s="347">
        <v>3800</v>
      </c>
      <c r="G75" s="352">
        <f t="shared" si="15"/>
        <v>0</v>
      </c>
      <c r="H75" s="347">
        <v>4400</v>
      </c>
      <c r="I75" s="347" t="s">
        <v>537</v>
      </c>
      <c r="J75" s="352" t="s">
        <v>342</v>
      </c>
    </row>
    <row r="76" spans="1:10" ht="12" customHeight="1">
      <c r="A76" s="549" t="s">
        <v>63</v>
      </c>
      <c r="B76" s="567">
        <f>AVERAGE(B77:B78)</f>
        <v>3600</v>
      </c>
      <c r="C76" s="567">
        <f>AVERAGE(C77:C78)</f>
        <v>3032.5</v>
      </c>
      <c r="D76" s="550">
        <f t="shared" si="13"/>
        <v>-15.763888888888889</v>
      </c>
      <c r="E76" s="535">
        <f>AVERAGE(E77:E78)</f>
        <v>6833</v>
      </c>
      <c r="F76" s="535">
        <f>AVERAGE(F77:F78)</f>
        <v>5187.5</v>
      </c>
      <c r="G76" s="337">
        <f t="shared" si="15"/>
        <v>-24.081662520122936</v>
      </c>
      <c r="H76" s="535">
        <f>AVERAGE(H77:H78)</f>
        <v>3200</v>
      </c>
      <c r="I76" s="535">
        <f>AVERAGE(I77:I78)</f>
        <v>2950</v>
      </c>
      <c r="J76" s="551">
        <f t="shared" ref="J76" si="18">((I76/H76)-    1)*100</f>
        <v>-7.8125</v>
      </c>
    </row>
    <row r="77" spans="1:10" ht="12" customHeight="1">
      <c r="A77" s="339" t="s">
        <v>536</v>
      </c>
      <c r="B77" s="536" t="s">
        <v>351</v>
      </c>
      <c r="C77" s="536">
        <v>2465</v>
      </c>
      <c r="D77" s="334" t="s">
        <v>342</v>
      </c>
      <c r="E77" s="536" t="s">
        <v>351</v>
      </c>
      <c r="F77" s="536">
        <v>3575</v>
      </c>
      <c r="G77" s="334" t="s">
        <v>342</v>
      </c>
      <c r="H77" s="536" t="s">
        <v>351</v>
      </c>
      <c r="I77" s="536">
        <v>2950</v>
      </c>
      <c r="J77" s="334" t="s">
        <v>342</v>
      </c>
    </row>
    <row r="78" spans="1:10" ht="12" customHeight="1">
      <c r="A78" s="339" t="s">
        <v>64</v>
      </c>
      <c r="B78" s="568">
        <v>3600</v>
      </c>
      <c r="C78" s="568">
        <v>3600</v>
      </c>
      <c r="D78" s="552">
        <f t="shared" si="13"/>
        <v>0</v>
      </c>
      <c r="E78" s="536">
        <v>6833</v>
      </c>
      <c r="F78" s="536">
        <v>6800</v>
      </c>
      <c r="G78" s="352">
        <f t="shared" ref="G78" si="19">((F78/E78)-    1)*100</f>
        <v>-0.48295038782379951</v>
      </c>
      <c r="H78" s="536">
        <v>3200</v>
      </c>
      <c r="I78" s="536" t="s">
        <v>351</v>
      </c>
      <c r="J78" s="553" t="s">
        <v>342</v>
      </c>
    </row>
    <row r="79" spans="1:10" ht="12" customHeight="1">
      <c r="A79" s="600" t="s">
        <v>422</v>
      </c>
      <c r="B79" s="348">
        <f>AVERAGE(B80:B80)</f>
        <v>2900</v>
      </c>
      <c r="C79" s="348">
        <f>AVERAGE(C80:C80)</f>
        <v>2420</v>
      </c>
      <c r="D79" s="338">
        <f t="shared" si="13"/>
        <v>-16.551724137931036</v>
      </c>
      <c r="E79" s="348" t="s">
        <v>351</v>
      </c>
      <c r="F79" s="348">
        <f>AVERAGE(F80:F80)</f>
        <v>3780</v>
      </c>
      <c r="G79" s="350" t="s">
        <v>342</v>
      </c>
      <c r="H79" s="348" t="s">
        <v>537</v>
      </c>
      <c r="I79" s="348">
        <f>AVERAGE(I80:I80)</f>
        <v>3230</v>
      </c>
      <c r="J79" s="350" t="s">
        <v>342</v>
      </c>
    </row>
    <row r="80" spans="1:10" ht="12" customHeight="1">
      <c r="A80" s="532" t="s">
        <v>529</v>
      </c>
      <c r="B80" s="347">
        <v>2900</v>
      </c>
      <c r="C80" s="347">
        <v>2420</v>
      </c>
      <c r="D80" s="336">
        <f t="shared" si="13"/>
        <v>-16.551724137931036</v>
      </c>
      <c r="E80" s="347" t="s">
        <v>351</v>
      </c>
      <c r="F80" s="347">
        <v>3780</v>
      </c>
      <c r="G80" s="352" t="s">
        <v>342</v>
      </c>
      <c r="H80" s="347" t="s">
        <v>537</v>
      </c>
      <c r="I80" s="347">
        <v>3230</v>
      </c>
      <c r="J80" s="352" t="s">
        <v>342</v>
      </c>
    </row>
    <row r="81" spans="1:10" ht="12" customHeight="1">
      <c r="A81" s="549" t="s">
        <v>168</v>
      </c>
      <c r="B81" s="567">
        <f>AVERAGE(B82:B83)</f>
        <v>2400</v>
      </c>
      <c r="C81" s="567">
        <f>AVERAGE(C82:C83)</f>
        <v>2883.3</v>
      </c>
      <c r="D81" s="550">
        <f>((C81/B81) -     1)*100</f>
        <v>20.13750000000001</v>
      </c>
      <c r="E81" s="535">
        <f>AVERAGE(E82:E83)</f>
        <v>3800</v>
      </c>
      <c r="F81" s="535">
        <f>AVERAGE(F82:F83)</f>
        <v>3483.3</v>
      </c>
      <c r="G81" s="337">
        <f>((F81/E81) -     1)*100</f>
        <v>-8.334210526315788</v>
      </c>
      <c r="H81" s="535">
        <f>AVERAGE(H82:H83)</f>
        <v>3133.4</v>
      </c>
      <c r="I81" s="535">
        <f>AVERAGE(I82:I83)</f>
        <v>3166.6</v>
      </c>
      <c r="J81" s="551">
        <f>((I81/H81) -      1)*100</f>
        <v>1.0595519244271268</v>
      </c>
    </row>
    <row r="82" spans="1:10" ht="12" customHeight="1">
      <c r="A82" s="566" t="s">
        <v>170</v>
      </c>
      <c r="B82" s="568">
        <v>2400</v>
      </c>
      <c r="C82" s="568">
        <v>2266.6</v>
      </c>
      <c r="D82" s="552">
        <f>((C82/B82) -     1)*100</f>
        <v>-5.5583333333333318</v>
      </c>
      <c r="E82" s="536">
        <v>3800</v>
      </c>
      <c r="F82" s="536">
        <v>3466.6</v>
      </c>
      <c r="G82" s="334">
        <f>((F82/E82) -     1)*100</f>
        <v>-8.7736842105263229</v>
      </c>
      <c r="H82" s="536">
        <v>3133.4</v>
      </c>
      <c r="I82" s="536">
        <v>3166.6</v>
      </c>
      <c r="J82" s="553">
        <f>((I82/H82) -      1)*100</f>
        <v>1.0595519244271268</v>
      </c>
    </row>
    <row r="83" spans="1:10" ht="12" customHeight="1">
      <c r="A83" s="566" t="s">
        <v>169</v>
      </c>
      <c r="B83" s="347" t="s">
        <v>351</v>
      </c>
      <c r="C83" s="536">
        <v>3500</v>
      </c>
      <c r="D83" s="352" t="s">
        <v>342</v>
      </c>
      <c r="E83" s="347" t="s">
        <v>351</v>
      </c>
      <c r="F83" s="536">
        <v>3500</v>
      </c>
      <c r="G83" s="352" t="s">
        <v>342</v>
      </c>
      <c r="H83" s="536" t="s">
        <v>351</v>
      </c>
      <c r="I83" s="536" t="s">
        <v>351</v>
      </c>
      <c r="J83" s="553" t="s">
        <v>40</v>
      </c>
    </row>
    <row r="84" spans="1:10" ht="12" customHeight="1">
      <c r="A84" s="492" t="s">
        <v>31</v>
      </c>
      <c r="B84" s="348">
        <f>AVERAGE(B85:B87)</f>
        <v>2451.8666666666668</v>
      </c>
      <c r="C84" s="348">
        <f>AVERAGE(C85:C87)</f>
        <v>2503</v>
      </c>
      <c r="D84" s="350">
        <f t="shared" ref="D84:D97" si="20">((C84/B84) -      1)*100</f>
        <v>2.0854858883027738</v>
      </c>
      <c r="E84" s="348">
        <f>AVERAGE(E85:E87)</f>
        <v>3508.5</v>
      </c>
      <c r="F84" s="348">
        <f>AVERAGE(F85:F87)</f>
        <v>3466</v>
      </c>
      <c r="G84" s="350">
        <f>((F84/E84) -      1)*100</f>
        <v>-1.2113438791506392</v>
      </c>
      <c r="H84" s="348">
        <f>AVERAGE(H85:H87)</f>
        <v>2905.5</v>
      </c>
      <c r="I84" s="348">
        <f>AVERAGE(I85:I87)</f>
        <v>3011</v>
      </c>
      <c r="J84" s="350">
        <f>((I84/H84) -      1)*100</f>
        <v>3.6310445706418948</v>
      </c>
    </row>
    <row r="85" spans="1:10" ht="12" customHeight="1">
      <c r="A85" s="339" t="s">
        <v>32</v>
      </c>
      <c r="B85" s="347">
        <v>2359</v>
      </c>
      <c r="C85" s="347">
        <v>2331</v>
      </c>
      <c r="D85" s="352">
        <f t="shared" si="20"/>
        <v>-1.1869436201780381</v>
      </c>
      <c r="E85" s="347">
        <v>3527</v>
      </c>
      <c r="F85" s="347">
        <v>3466</v>
      </c>
      <c r="G85" s="352">
        <f>((F85/E85) -      1)*100</f>
        <v>-1.7295151686986143</v>
      </c>
      <c r="H85" s="347">
        <v>3011</v>
      </c>
      <c r="I85" s="347">
        <v>3011</v>
      </c>
      <c r="J85" s="352">
        <f>((I85/H85) -      1)*100</f>
        <v>0</v>
      </c>
    </row>
    <row r="86" spans="1:10" ht="12" customHeight="1">
      <c r="A86" s="339" t="s">
        <v>345</v>
      </c>
      <c r="B86" s="507">
        <v>2700</v>
      </c>
      <c r="C86" s="507">
        <v>2700</v>
      </c>
      <c r="D86" s="352">
        <f t="shared" si="20"/>
        <v>0</v>
      </c>
      <c r="E86" s="347" t="s">
        <v>351</v>
      </c>
      <c r="F86" s="347" t="s">
        <v>351</v>
      </c>
      <c r="G86" s="510" t="s">
        <v>353</v>
      </c>
      <c r="H86" s="536" t="s">
        <v>351</v>
      </c>
      <c r="I86" s="536" t="s">
        <v>351</v>
      </c>
      <c r="J86" s="510" t="s">
        <v>353</v>
      </c>
    </row>
    <row r="87" spans="1:10" ht="12" customHeight="1">
      <c r="A87" s="339" t="s">
        <v>33</v>
      </c>
      <c r="B87" s="347">
        <v>2296.6</v>
      </c>
      <c r="C87" s="347">
        <v>2478</v>
      </c>
      <c r="D87" s="352">
        <f t="shared" si="20"/>
        <v>7.8986327614734897</v>
      </c>
      <c r="E87" s="347">
        <v>3490</v>
      </c>
      <c r="F87" s="347" t="s">
        <v>351</v>
      </c>
      <c r="G87" s="510" t="s">
        <v>353</v>
      </c>
      <c r="H87" s="347">
        <v>2800</v>
      </c>
      <c r="I87" s="536" t="s">
        <v>351</v>
      </c>
      <c r="J87" s="510" t="s">
        <v>353</v>
      </c>
    </row>
    <row r="88" spans="1:10" ht="12" customHeight="1">
      <c r="A88" s="492" t="s">
        <v>34</v>
      </c>
      <c r="B88" s="348">
        <f>AVERAGE(B89:B90)</f>
        <v>3600</v>
      </c>
      <c r="C88" s="348">
        <f>AVERAGE(C89:C90)</f>
        <v>3800</v>
      </c>
      <c r="D88" s="350">
        <f t="shared" si="20"/>
        <v>5.555555555555558</v>
      </c>
      <c r="E88" s="348">
        <f>AVERAGE(E89:E90)</f>
        <v>3270</v>
      </c>
      <c r="F88" s="348">
        <f>AVERAGE(F89:F90)</f>
        <v>3270</v>
      </c>
      <c r="G88" s="350">
        <f>((F88/E88) -      1)*100</f>
        <v>0</v>
      </c>
      <c r="H88" s="348">
        <f>AVERAGE(H89:H90)</f>
        <v>3011</v>
      </c>
      <c r="I88" s="348">
        <f>AVERAGE(I89:I90)</f>
        <v>3120</v>
      </c>
      <c r="J88" s="350">
        <f>((I88/H88) -      1)*100</f>
        <v>3.6200597808037305</v>
      </c>
    </row>
    <row r="89" spans="1:10" ht="12" customHeight="1">
      <c r="A89" s="339" t="s">
        <v>35</v>
      </c>
      <c r="B89" s="347">
        <v>3600</v>
      </c>
      <c r="C89" s="347">
        <v>3800</v>
      </c>
      <c r="D89" s="352">
        <f t="shared" si="20"/>
        <v>5.555555555555558</v>
      </c>
      <c r="E89" s="347" t="s">
        <v>351</v>
      </c>
      <c r="F89" s="347" t="s">
        <v>351</v>
      </c>
      <c r="G89" s="352" t="s">
        <v>342</v>
      </c>
      <c r="H89" s="536" t="s">
        <v>351</v>
      </c>
      <c r="I89" s="536" t="s">
        <v>351</v>
      </c>
      <c r="J89" s="352" t="s">
        <v>342</v>
      </c>
    </row>
    <row r="90" spans="1:10" ht="12" customHeight="1">
      <c r="A90" s="339" t="s">
        <v>354</v>
      </c>
      <c r="B90" s="347" t="s">
        <v>351</v>
      </c>
      <c r="C90" s="347" t="s">
        <v>351</v>
      </c>
      <c r="D90" s="336" t="s">
        <v>342</v>
      </c>
      <c r="E90" s="347">
        <v>3270</v>
      </c>
      <c r="F90" s="347">
        <v>3270</v>
      </c>
      <c r="G90" s="352">
        <f>((F90/E90) -      1)*100</f>
        <v>0</v>
      </c>
      <c r="H90" s="347">
        <v>3011</v>
      </c>
      <c r="I90" s="347">
        <v>3120</v>
      </c>
      <c r="J90" s="352">
        <f>((I90/H90) -      1)*100</f>
        <v>3.6200597808037305</v>
      </c>
    </row>
    <row r="91" spans="1:10" ht="12" customHeight="1">
      <c r="A91" s="378" t="s">
        <v>171</v>
      </c>
      <c r="B91" s="535">
        <f>AVERAGE(B92:B96)</f>
        <v>2800</v>
      </c>
      <c r="C91" s="535">
        <f>AVERAGE(C92:C96)</f>
        <v>2650.68</v>
      </c>
      <c r="D91" s="338">
        <f t="shared" si="20"/>
        <v>-5.3328571428571507</v>
      </c>
      <c r="E91" s="535" t="s">
        <v>351</v>
      </c>
      <c r="F91" s="535">
        <f t="shared" ref="F91" si="21">AVERAGE(F92:F96)</f>
        <v>2400</v>
      </c>
      <c r="G91" s="350" t="s">
        <v>342</v>
      </c>
      <c r="H91" s="569" t="s">
        <v>387</v>
      </c>
      <c r="I91" s="535">
        <f>AVERAGE(I92:I96)</f>
        <v>2560</v>
      </c>
      <c r="J91" s="362" t="s">
        <v>342</v>
      </c>
    </row>
    <row r="92" spans="1:10" ht="12" customHeight="1">
      <c r="A92" s="331" t="s">
        <v>173</v>
      </c>
      <c r="B92" s="536" t="s">
        <v>351</v>
      </c>
      <c r="C92" s="536">
        <v>2600</v>
      </c>
      <c r="D92" s="336" t="s">
        <v>342</v>
      </c>
      <c r="E92" s="536" t="s">
        <v>351</v>
      </c>
      <c r="F92" s="536" t="s">
        <v>351</v>
      </c>
      <c r="G92" s="352" t="s">
        <v>342</v>
      </c>
      <c r="H92" s="570" t="s">
        <v>387</v>
      </c>
      <c r="I92" s="536">
        <v>2560</v>
      </c>
      <c r="J92" s="400" t="s">
        <v>342</v>
      </c>
    </row>
    <row r="93" spans="1:10" ht="12" customHeight="1">
      <c r="A93" s="339" t="s">
        <v>420</v>
      </c>
      <c r="B93" s="536" t="s">
        <v>351</v>
      </c>
      <c r="C93" s="536">
        <v>3000</v>
      </c>
      <c r="D93" s="352" t="s">
        <v>342</v>
      </c>
      <c r="E93" s="536" t="s">
        <v>351</v>
      </c>
      <c r="F93" s="536">
        <v>2400</v>
      </c>
      <c r="G93" s="352" t="s">
        <v>342</v>
      </c>
      <c r="H93" s="570" t="s">
        <v>387</v>
      </c>
      <c r="I93" s="570" t="s">
        <v>387</v>
      </c>
      <c r="J93" s="400" t="s">
        <v>342</v>
      </c>
    </row>
    <row r="94" spans="1:10" ht="12" customHeight="1">
      <c r="A94" s="331" t="s">
        <v>54</v>
      </c>
      <c r="B94" s="536" t="s">
        <v>351</v>
      </c>
      <c r="C94" s="536">
        <v>2800</v>
      </c>
      <c r="D94" s="336" t="s">
        <v>342</v>
      </c>
      <c r="E94" s="536" t="s">
        <v>351</v>
      </c>
      <c r="F94" s="536" t="s">
        <v>351</v>
      </c>
      <c r="G94" s="352" t="s">
        <v>342</v>
      </c>
      <c r="H94" s="570" t="s">
        <v>387</v>
      </c>
      <c r="I94" s="570" t="s">
        <v>387</v>
      </c>
      <c r="J94" s="400" t="s">
        <v>342</v>
      </c>
    </row>
    <row r="95" spans="1:10" ht="12" customHeight="1">
      <c r="A95" s="339" t="s">
        <v>174</v>
      </c>
      <c r="B95" s="536">
        <v>2800</v>
      </c>
      <c r="C95" s="536">
        <v>2353.4</v>
      </c>
      <c r="D95" s="352">
        <f>((C95/B95) -      1)*100</f>
        <v>-15.949999999999998</v>
      </c>
      <c r="E95" s="536" t="s">
        <v>351</v>
      </c>
      <c r="F95" s="536" t="s">
        <v>351</v>
      </c>
      <c r="G95" s="555" t="s">
        <v>342</v>
      </c>
      <c r="H95" s="570" t="s">
        <v>387</v>
      </c>
      <c r="I95" s="570" t="s">
        <v>387</v>
      </c>
      <c r="J95" s="400" t="s">
        <v>342</v>
      </c>
    </row>
    <row r="96" spans="1:10" ht="12" customHeight="1">
      <c r="A96" s="339" t="s">
        <v>172</v>
      </c>
      <c r="B96" s="536" t="s">
        <v>351</v>
      </c>
      <c r="C96" s="536">
        <v>2500</v>
      </c>
      <c r="D96" s="336" t="s">
        <v>342</v>
      </c>
      <c r="E96" s="536" t="s">
        <v>351</v>
      </c>
      <c r="F96" s="536" t="s">
        <v>351</v>
      </c>
      <c r="G96" s="555" t="s">
        <v>342</v>
      </c>
      <c r="H96" s="570" t="s">
        <v>387</v>
      </c>
      <c r="I96" s="570" t="s">
        <v>387</v>
      </c>
      <c r="J96" s="400" t="s">
        <v>342</v>
      </c>
    </row>
    <row r="97" spans="1:10" ht="12" customHeight="1">
      <c r="A97" s="509" t="s">
        <v>452</v>
      </c>
      <c r="B97" s="348">
        <f>AVERAGE(B98:B98)</f>
        <v>2060</v>
      </c>
      <c r="C97" s="348">
        <f>AVERAGE(C98:C98)</f>
        <v>1930</v>
      </c>
      <c r="D97" s="362">
        <f t="shared" si="20"/>
        <v>-6.3106796116504826</v>
      </c>
      <c r="E97" s="348">
        <f>AVERAGE(E98:E98)</f>
        <v>3500</v>
      </c>
      <c r="F97" s="348">
        <f>AVERAGE(F98:F98)</f>
        <v>3190</v>
      </c>
      <c r="G97" s="362">
        <f>((F97/E97) -      1)*100</f>
        <v>-8.8571428571428523</v>
      </c>
      <c r="H97" s="348" t="s">
        <v>351</v>
      </c>
      <c r="I97" s="348">
        <f>AVERAGE(I98:I98)</f>
        <v>2900</v>
      </c>
      <c r="J97" s="338" t="s">
        <v>342</v>
      </c>
    </row>
    <row r="98" spans="1:10" ht="12" customHeight="1">
      <c r="A98" s="339" t="s">
        <v>50</v>
      </c>
      <c r="B98" s="508">
        <v>2060</v>
      </c>
      <c r="C98" s="508">
        <v>1930</v>
      </c>
      <c r="D98" s="400">
        <f>((C98/B98) -      1)*100</f>
        <v>-6.3106796116504826</v>
      </c>
      <c r="E98" s="347">
        <v>3500</v>
      </c>
      <c r="F98" s="347">
        <v>3190</v>
      </c>
      <c r="G98" s="400">
        <f>((F98/E98) -      1)*100</f>
        <v>-8.8571428571428523</v>
      </c>
      <c r="H98" s="347" t="s">
        <v>351</v>
      </c>
      <c r="I98" s="347">
        <v>2900</v>
      </c>
      <c r="J98" s="336" t="s">
        <v>342</v>
      </c>
    </row>
    <row r="99" spans="1:10" ht="12" customHeight="1">
      <c r="A99" s="539" t="s">
        <v>59</v>
      </c>
      <c r="B99" s="535">
        <f>AVERAGE(B100:B102)</f>
        <v>2290</v>
      </c>
      <c r="C99" s="535">
        <f>AVERAGE(C100:C102)</f>
        <v>2290</v>
      </c>
      <c r="D99" s="350">
        <f>((C99/B99) -      1)*100</f>
        <v>0</v>
      </c>
      <c r="E99" s="535">
        <f>AVERAGE(E100:E102)</f>
        <v>3420</v>
      </c>
      <c r="F99" s="535">
        <f>AVERAGE(F100:F102)</f>
        <v>3420</v>
      </c>
      <c r="G99" s="350">
        <f>((F99/E99) -      1)*100</f>
        <v>0</v>
      </c>
      <c r="H99" s="535">
        <f>AVERAGE(H100:H102)</f>
        <v>2768.8666666666668</v>
      </c>
      <c r="I99" s="535">
        <f>AVERAGE(I100:I102)</f>
        <v>2835.5333333333333</v>
      </c>
      <c r="J99" s="350">
        <f>((I99/H99) -      1)*100</f>
        <v>2.4077239785230908</v>
      </c>
    </row>
    <row r="100" spans="1:10" ht="12" customHeight="1">
      <c r="A100" s="566" t="s">
        <v>388</v>
      </c>
      <c r="B100" s="536" t="s">
        <v>351</v>
      </c>
      <c r="C100" s="536" t="s">
        <v>351</v>
      </c>
      <c r="D100" s="336" t="s">
        <v>342</v>
      </c>
      <c r="E100" s="536" t="s">
        <v>351</v>
      </c>
      <c r="F100" s="536" t="s">
        <v>351</v>
      </c>
      <c r="G100" s="352" t="s">
        <v>342</v>
      </c>
      <c r="H100" s="536">
        <v>2840</v>
      </c>
      <c r="I100" s="536">
        <v>3040</v>
      </c>
      <c r="J100" s="352">
        <f>((I100/H100) -      1)*100</f>
        <v>7.0422535211267512</v>
      </c>
    </row>
    <row r="101" spans="1:10" ht="12" customHeight="1">
      <c r="A101" s="566" t="s">
        <v>60</v>
      </c>
      <c r="B101" s="536">
        <v>2080</v>
      </c>
      <c r="C101" s="536">
        <v>2080</v>
      </c>
      <c r="D101" s="352">
        <f>((C101/B101) -      1)*100</f>
        <v>0</v>
      </c>
      <c r="E101" s="568">
        <v>3340</v>
      </c>
      <c r="F101" s="568">
        <v>3340</v>
      </c>
      <c r="G101" s="352">
        <f t="shared" ref="G101:G104" si="22">((F101/E101) -      1)*100</f>
        <v>0</v>
      </c>
      <c r="H101" s="536">
        <v>2666.6</v>
      </c>
      <c r="I101" s="536">
        <v>2666.6</v>
      </c>
      <c r="J101" s="352">
        <f>((I101/H101) -      1)*100</f>
        <v>0</v>
      </c>
    </row>
    <row r="102" spans="1:10" ht="12" customHeight="1">
      <c r="A102" s="566" t="s">
        <v>61</v>
      </c>
      <c r="B102" s="536">
        <v>2500</v>
      </c>
      <c r="C102" s="536">
        <v>2500</v>
      </c>
      <c r="D102" s="352">
        <f>((C102/B102) -      1)*100</f>
        <v>0</v>
      </c>
      <c r="E102" s="536">
        <v>3500</v>
      </c>
      <c r="F102" s="536">
        <v>3500</v>
      </c>
      <c r="G102" s="352">
        <f t="shared" si="22"/>
        <v>0</v>
      </c>
      <c r="H102" s="536">
        <v>2800</v>
      </c>
      <c r="I102" s="536">
        <v>2800</v>
      </c>
      <c r="J102" s="352">
        <f>((I102/H102) -      1)*100</f>
        <v>0</v>
      </c>
    </row>
    <row r="103" spans="1:10" ht="12" customHeight="1">
      <c r="A103" s="539" t="s">
        <v>37</v>
      </c>
      <c r="B103" s="535">
        <f>AVERAGE(B104:B104)</f>
        <v>2045</v>
      </c>
      <c r="C103" s="535">
        <f>AVERAGE(C104:C104)</f>
        <v>2090</v>
      </c>
      <c r="D103" s="350">
        <f t="shared" ref="D103:D104" si="23">((C103/B103) -      1)*100</f>
        <v>2.2004889975550057</v>
      </c>
      <c r="E103" s="535">
        <f>AVERAGE(E104:E104)</f>
        <v>2730</v>
      </c>
      <c r="F103" s="535">
        <f>AVERAGE(F104:F104)</f>
        <v>2680</v>
      </c>
      <c r="G103" s="350">
        <f t="shared" si="22"/>
        <v>-1.8315018315018361</v>
      </c>
      <c r="H103" s="535">
        <f>AVERAGE(H104:H104)</f>
        <v>2900</v>
      </c>
      <c r="I103" s="535">
        <f>AVERAGE(I104:I104)</f>
        <v>2850</v>
      </c>
      <c r="J103" s="350">
        <f t="shared" ref="J103" si="24">((I103/H103) -      1)*100</f>
        <v>-1.7241379310344862</v>
      </c>
    </row>
    <row r="104" spans="1:10" ht="12" customHeight="1">
      <c r="A104" s="613" t="s">
        <v>38</v>
      </c>
      <c r="B104" s="614">
        <v>2045</v>
      </c>
      <c r="C104" s="614">
        <v>2090</v>
      </c>
      <c r="D104" s="615">
        <f t="shared" si="23"/>
        <v>2.2004889975550057</v>
      </c>
      <c r="E104" s="614">
        <v>2730</v>
      </c>
      <c r="F104" s="614">
        <v>2680</v>
      </c>
      <c r="G104" s="615">
        <f t="shared" si="22"/>
        <v>-1.8315018315018361</v>
      </c>
      <c r="H104" s="614">
        <v>2900</v>
      </c>
      <c r="I104" s="614">
        <v>2850</v>
      </c>
      <c r="J104" s="616">
        <f>((I104/H104) -      1)*100</f>
        <v>-1.7241379310344862</v>
      </c>
    </row>
    <row r="105" spans="1:10" ht="9" customHeight="1">
      <c r="A105" s="610" t="s">
        <v>73</v>
      </c>
      <c r="H105" s="364"/>
      <c r="I105" s="364"/>
    </row>
    <row r="106" spans="1:10" ht="9" customHeight="1">
      <c r="A106" s="543" t="s">
        <v>412</v>
      </c>
      <c r="H106" s="364"/>
      <c r="I106" s="364"/>
    </row>
    <row r="107" spans="1:10" ht="9" customHeight="1">
      <c r="A107" s="543" t="s">
        <v>56</v>
      </c>
      <c r="H107" s="364"/>
      <c r="I107" s="364"/>
    </row>
    <row r="108" spans="1:10" ht="12.75" customHeight="1">
      <c r="H108" s="364"/>
      <c r="I108" s="364"/>
    </row>
    <row r="109" spans="1:10" ht="12.75" customHeight="1">
      <c r="H109" s="364"/>
      <c r="I109" s="364"/>
    </row>
    <row r="110" spans="1:10" ht="12.75" customHeight="1">
      <c r="H110" s="364"/>
      <c r="I110" s="364"/>
    </row>
    <row r="111" spans="1:10" ht="12.75" customHeight="1">
      <c r="H111" s="364"/>
      <c r="I111" s="364"/>
    </row>
    <row r="112" spans="1:10" ht="12.75" customHeight="1">
      <c r="H112" s="364"/>
      <c r="I112" s="364"/>
    </row>
    <row r="113" spans="8:9" ht="12.75" customHeight="1">
      <c r="H113" s="364"/>
      <c r="I113" s="364"/>
    </row>
    <row r="114" spans="8:9" ht="12.75" customHeight="1">
      <c r="H114" s="364"/>
      <c r="I114" s="364"/>
    </row>
    <row r="115" spans="8:9" ht="12.75" customHeight="1">
      <c r="H115" s="364"/>
      <c r="I115" s="364"/>
    </row>
    <row r="116" spans="8:9" ht="12.75" customHeight="1">
      <c r="H116" s="364"/>
      <c r="I116" s="364"/>
    </row>
    <row r="117" spans="8:9" ht="12.75" customHeight="1">
      <c r="H117" s="364"/>
      <c r="I117" s="364"/>
    </row>
    <row r="118" spans="8:9" ht="12.75" customHeight="1">
      <c r="H118" s="364"/>
      <c r="I118" s="364"/>
    </row>
    <row r="119" spans="8:9" ht="12.75" customHeight="1">
      <c r="H119" s="364"/>
      <c r="I119" s="364"/>
    </row>
    <row r="120" spans="8:9" ht="12.75" customHeight="1">
      <c r="H120" s="364"/>
      <c r="I120" s="364"/>
    </row>
    <row r="121" spans="8:9" ht="12.75" customHeight="1">
      <c r="H121" s="364"/>
      <c r="I121" s="364"/>
    </row>
    <row r="122" spans="8:9" ht="12.75" customHeight="1">
      <c r="H122" s="364"/>
      <c r="I122" s="364"/>
    </row>
    <row r="123" spans="8:9" ht="12.75" customHeight="1">
      <c r="H123" s="364"/>
      <c r="I123" s="364"/>
    </row>
    <row r="124" spans="8:9" ht="12.75" customHeight="1">
      <c r="H124" s="364"/>
      <c r="I124" s="364"/>
    </row>
    <row r="125" spans="8:9" ht="12.75" customHeight="1">
      <c r="H125" s="364"/>
      <c r="I125" s="364"/>
    </row>
    <row r="126" spans="8:9" ht="12.75" customHeight="1">
      <c r="H126" s="364"/>
      <c r="I126" s="364"/>
    </row>
    <row r="127" spans="8:9" ht="12.75" customHeight="1">
      <c r="H127" s="364"/>
      <c r="I127" s="364"/>
    </row>
    <row r="128" spans="8:9" ht="12.75" customHeight="1">
      <c r="H128" s="364"/>
      <c r="I128" s="364"/>
    </row>
    <row r="129" spans="8:9" ht="12.75" customHeight="1">
      <c r="H129" s="364"/>
      <c r="I129" s="364"/>
    </row>
    <row r="130" spans="8:9" ht="12.75" customHeight="1">
      <c r="H130" s="364"/>
      <c r="I130" s="364"/>
    </row>
    <row r="131" spans="8:9" ht="12.75" customHeight="1">
      <c r="H131" s="364"/>
      <c r="I131" s="364"/>
    </row>
    <row r="132" spans="8:9" ht="12.75" customHeight="1">
      <c r="H132" s="364"/>
      <c r="I132" s="364"/>
    </row>
    <row r="133" spans="8:9" ht="12.75" customHeight="1">
      <c r="H133" s="364"/>
      <c r="I133" s="364"/>
    </row>
    <row r="134" spans="8:9" ht="12.75" customHeight="1">
      <c r="H134" s="364"/>
      <c r="I134" s="364"/>
    </row>
    <row r="135" spans="8:9" ht="12.75" customHeight="1">
      <c r="H135" s="364"/>
      <c r="I135" s="364"/>
    </row>
    <row r="136" spans="8:9" ht="12.75" customHeight="1">
      <c r="H136" s="364"/>
      <c r="I136" s="364"/>
    </row>
    <row r="137" spans="8:9" ht="12.75" customHeight="1">
      <c r="H137" s="364"/>
      <c r="I137" s="364"/>
    </row>
    <row r="138" spans="8:9" ht="12.75" customHeight="1">
      <c r="H138" s="364"/>
      <c r="I138" s="364"/>
    </row>
    <row r="139" spans="8:9" ht="12.75" customHeight="1">
      <c r="H139" s="364"/>
      <c r="I139" s="364"/>
    </row>
    <row r="140" spans="8:9" ht="12.75" customHeight="1">
      <c r="H140" s="364"/>
      <c r="I140" s="364"/>
    </row>
    <row r="141" spans="8:9" ht="12.75" customHeight="1">
      <c r="H141" s="364"/>
      <c r="I141" s="364"/>
    </row>
    <row r="142" spans="8:9" ht="12.75" customHeight="1">
      <c r="H142" s="364"/>
      <c r="I142" s="364"/>
    </row>
    <row r="143" spans="8:9" ht="12.75" customHeight="1">
      <c r="H143" s="364"/>
      <c r="I143" s="364"/>
    </row>
    <row r="144" spans="8:9" ht="12.75" customHeight="1">
      <c r="H144" s="364"/>
      <c r="I144" s="364"/>
    </row>
    <row r="145" spans="8:9" ht="12.75" customHeight="1">
      <c r="H145" s="364"/>
      <c r="I145" s="364"/>
    </row>
    <row r="146" spans="8:9" ht="12.75" customHeight="1">
      <c r="H146" s="364"/>
      <c r="I146" s="364"/>
    </row>
    <row r="147" spans="8:9" ht="12.75" customHeight="1">
      <c r="H147" s="364"/>
      <c r="I147" s="364"/>
    </row>
    <row r="148" spans="8:9" ht="12.75" customHeight="1">
      <c r="H148" s="364"/>
      <c r="I148" s="364"/>
    </row>
    <row r="149" spans="8:9" ht="12.75" customHeight="1">
      <c r="H149" s="364"/>
      <c r="I149" s="364"/>
    </row>
    <row r="150" spans="8:9" ht="12.75" customHeight="1">
      <c r="H150" s="364"/>
      <c r="I150" s="364"/>
    </row>
    <row r="151" spans="8:9" ht="12.75" customHeight="1">
      <c r="H151" s="364"/>
      <c r="I151" s="364"/>
    </row>
    <row r="152" spans="8:9" ht="12.75" customHeight="1">
      <c r="H152" s="364"/>
      <c r="I152" s="364"/>
    </row>
    <row r="153" spans="8:9" ht="12.75" customHeight="1">
      <c r="H153" s="364"/>
      <c r="I153" s="364"/>
    </row>
    <row r="154" spans="8:9" ht="12.75" customHeight="1">
      <c r="H154" s="364"/>
      <c r="I154" s="364"/>
    </row>
    <row r="155" spans="8:9" ht="12.75" customHeight="1">
      <c r="H155" s="364"/>
      <c r="I155" s="364"/>
    </row>
    <row r="156" spans="8:9" ht="12.75" customHeight="1">
      <c r="H156" s="364"/>
      <c r="I156" s="364"/>
    </row>
    <row r="157" spans="8:9" ht="12.75" customHeight="1"/>
    <row r="158" spans="8:9" ht="12.75" customHeight="1"/>
    <row r="159" spans="8:9" ht="12.75" customHeight="1"/>
    <row r="160" spans="8:9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</sheetData>
  <mergeCells count="9">
    <mergeCell ref="A48:A49"/>
    <mergeCell ref="B48:D48"/>
    <mergeCell ref="E48:G48"/>
    <mergeCell ref="H48:J48"/>
    <mergeCell ref="A5:A6"/>
    <mergeCell ref="B5:D5"/>
    <mergeCell ref="E5:G5"/>
    <mergeCell ref="H5:J5"/>
    <mergeCell ref="A47:F47"/>
  </mergeCells>
  <pageMargins left="0.27559055118110237" right="0.27559055118110237" top="0.39370078740157483" bottom="0.39370078740157483" header="0" footer="0"/>
  <pageSetup paperSize="9" orientation="portrait"/>
  <ignoredErrors>
    <ignoredError sqref="A44:J50 A16:C43 A105:J246 A51:C104" formulaRange="1"/>
    <ignoredError sqref="D16:J43 D51:J104" formula="1" formulaRange="1"/>
    <ignoredError sqref="D10:J15 K51:K104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789"/>
  <sheetViews>
    <sheetView showGridLines="0" topLeftCell="A40" zoomScaleNormal="100" zoomScaleSheetLayoutView="130" workbookViewId="0">
      <selection activeCell="A62" sqref="A1:J62"/>
    </sheetView>
  </sheetViews>
  <sheetFormatPr baseColWidth="10" defaultColWidth="12.6640625" defaultRowHeight="15" customHeight="1"/>
  <cols>
    <col min="1" max="1" width="19.5" style="2" customWidth="1"/>
    <col min="2" max="2" width="8.33203125" style="2" customWidth="1"/>
    <col min="3" max="3" width="10" style="2" customWidth="1"/>
    <col min="4" max="4" width="7.33203125" style="2" customWidth="1"/>
    <col min="5" max="6" width="6.6640625" style="2" customWidth="1"/>
    <col min="7" max="7" width="7.33203125" style="2" customWidth="1"/>
    <col min="8" max="9" width="6.6640625" style="2" customWidth="1"/>
    <col min="10" max="10" width="7.33203125" style="2" customWidth="1"/>
    <col min="11" max="16384" width="12.6640625" style="2"/>
  </cols>
  <sheetData>
    <row r="1" spans="1:10" ht="19.5" customHeight="1">
      <c r="A1" s="320" t="s">
        <v>449</v>
      </c>
      <c r="B1" s="321"/>
      <c r="C1" s="321"/>
      <c r="D1" s="322"/>
      <c r="E1" s="322"/>
      <c r="F1" s="322"/>
      <c r="G1" s="322"/>
      <c r="H1" s="322"/>
      <c r="I1" s="322"/>
      <c r="J1" s="322"/>
    </row>
    <row r="2" spans="1:10" ht="12" customHeight="1">
      <c r="A2" s="323" t="s">
        <v>577</v>
      </c>
      <c r="B2" s="321"/>
      <c r="C2" s="321"/>
      <c r="D2" s="322"/>
      <c r="E2" s="322"/>
      <c r="F2" s="322"/>
      <c r="G2" s="322"/>
      <c r="H2" s="322"/>
      <c r="I2" s="322"/>
      <c r="J2" s="322"/>
    </row>
    <row r="3" spans="1:10" ht="12" customHeight="1">
      <c r="A3" s="323" t="s">
        <v>576</v>
      </c>
      <c r="B3" s="321"/>
      <c r="C3" s="321"/>
      <c r="D3" s="322"/>
      <c r="E3" s="322"/>
      <c r="F3" s="322"/>
      <c r="G3" s="322"/>
      <c r="H3" s="322"/>
      <c r="I3" s="322"/>
      <c r="J3" s="322"/>
    </row>
    <row r="4" spans="1:10" ht="5" customHeight="1">
      <c r="A4" s="322"/>
      <c r="B4" s="324"/>
      <c r="C4" s="324"/>
      <c r="D4" s="322"/>
      <c r="E4" s="322"/>
      <c r="F4" s="322"/>
      <c r="G4" s="322"/>
      <c r="H4" s="322"/>
      <c r="I4" s="322"/>
      <c r="J4" s="322"/>
    </row>
    <row r="5" spans="1:10" ht="14" customHeight="1">
      <c r="A5" s="752" t="s">
        <v>0</v>
      </c>
      <c r="B5" s="754" t="s">
        <v>338</v>
      </c>
      <c r="C5" s="762"/>
      <c r="D5" s="763"/>
      <c r="E5" s="754" t="s">
        <v>339</v>
      </c>
      <c r="F5" s="762"/>
      <c r="G5" s="763"/>
      <c r="H5" s="754" t="s">
        <v>340</v>
      </c>
      <c r="I5" s="762"/>
      <c r="J5" s="763"/>
    </row>
    <row r="6" spans="1:10" ht="14" customHeight="1">
      <c r="A6" s="761"/>
      <c r="B6" s="325">
        <v>2024</v>
      </c>
      <c r="C6" s="325">
        <v>2025</v>
      </c>
      <c r="D6" s="325" t="s">
        <v>1</v>
      </c>
      <c r="E6" s="325">
        <v>2024</v>
      </c>
      <c r="F6" s="325">
        <v>2025</v>
      </c>
      <c r="G6" s="325" t="s">
        <v>1</v>
      </c>
      <c r="H6" s="325">
        <v>2024</v>
      </c>
      <c r="I6" s="325">
        <v>2025</v>
      </c>
      <c r="J6" s="325" t="s">
        <v>1</v>
      </c>
    </row>
    <row r="7" spans="1:10" s="479" customFormat="1" ht="5" customHeight="1">
      <c r="A7" s="8"/>
      <c r="B7" s="8"/>
      <c r="C7" s="8"/>
      <c r="D7" s="8"/>
      <c r="E7" s="8"/>
      <c r="F7" s="326"/>
      <c r="G7" s="8"/>
      <c r="H7" s="8"/>
      <c r="I7" s="8"/>
      <c r="J7" s="327"/>
    </row>
    <row r="8" spans="1:10" ht="12" customHeight="1">
      <c r="A8" s="370" t="s">
        <v>367</v>
      </c>
      <c r="B8" s="515" t="s">
        <v>389</v>
      </c>
      <c r="C8" s="346">
        <f>AVERAGE(C9:C9)</f>
        <v>1900</v>
      </c>
      <c r="D8" s="337" t="s">
        <v>342</v>
      </c>
      <c r="E8" s="573" t="s">
        <v>389</v>
      </c>
      <c r="F8" s="367">
        <f>AVERAGE(F9:F9)</f>
        <v>700</v>
      </c>
      <c r="G8" s="337" t="s">
        <v>342</v>
      </c>
      <c r="H8" s="573" t="s">
        <v>389</v>
      </c>
      <c r="I8" s="367">
        <f>AVERAGE(I9:I9)</f>
        <v>560</v>
      </c>
      <c r="J8" s="330" t="s">
        <v>342</v>
      </c>
    </row>
    <row r="9" spans="1:10" ht="12" customHeight="1">
      <c r="A9" s="331" t="s">
        <v>435</v>
      </c>
      <c r="B9" s="332" t="s">
        <v>389</v>
      </c>
      <c r="C9" s="511">
        <v>1900</v>
      </c>
      <c r="D9" s="334" t="s">
        <v>342</v>
      </c>
      <c r="E9" s="574" t="s">
        <v>389</v>
      </c>
      <c r="F9" s="428">
        <v>700</v>
      </c>
      <c r="G9" s="334" t="s">
        <v>342</v>
      </c>
      <c r="H9" s="574" t="s">
        <v>389</v>
      </c>
      <c r="I9" s="428">
        <v>560</v>
      </c>
      <c r="J9" s="1" t="s">
        <v>342</v>
      </c>
    </row>
    <row r="10" spans="1:10" ht="12" customHeight="1">
      <c r="A10" s="498" t="s">
        <v>2</v>
      </c>
      <c r="B10" s="332" t="s">
        <v>389</v>
      </c>
      <c r="C10" s="346">
        <f>AVERAGE(C11:C12)</f>
        <v>1500</v>
      </c>
      <c r="D10" s="330" t="s">
        <v>342</v>
      </c>
      <c r="E10" s="332" t="s">
        <v>389</v>
      </c>
      <c r="F10" s="367">
        <f>AVERAGE(F11:F12)</f>
        <v>600</v>
      </c>
      <c r="G10" s="330" t="s">
        <v>342</v>
      </c>
      <c r="H10" s="332" t="s">
        <v>389</v>
      </c>
      <c r="I10" s="367">
        <f>AVERAGE(I11:I12)</f>
        <v>900</v>
      </c>
      <c r="J10" s="1" t="s">
        <v>342</v>
      </c>
    </row>
    <row r="11" spans="1:10" ht="12" customHeight="1">
      <c r="A11" s="331" t="s">
        <v>5</v>
      </c>
      <c r="B11" s="332" t="s">
        <v>389</v>
      </c>
      <c r="C11" s="511">
        <v>1000</v>
      </c>
      <c r="D11" s="1" t="s">
        <v>342</v>
      </c>
      <c r="E11" s="332" t="s">
        <v>389</v>
      </c>
      <c r="F11" s="428">
        <v>600</v>
      </c>
      <c r="G11" s="1" t="s">
        <v>342</v>
      </c>
      <c r="H11" s="332" t="s">
        <v>389</v>
      </c>
      <c r="I11" s="428">
        <v>900</v>
      </c>
      <c r="J11" s="1" t="s">
        <v>342</v>
      </c>
    </row>
    <row r="12" spans="1:10" ht="12" customHeight="1">
      <c r="A12" s="331" t="s">
        <v>110</v>
      </c>
      <c r="B12" s="332" t="s">
        <v>389</v>
      </c>
      <c r="C12" s="511">
        <v>2000</v>
      </c>
      <c r="D12" s="334" t="s">
        <v>342</v>
      </c>
      <c r="E12" s="332" t="s">
        <v>389</v>
      </c>
      <c r="F12" s="332" t="s">
        <v>389</v>
      </c>
      <c r="G12" s="1" t="s">
        <v>342</v>
      </c>
      <c r="H12" s="332" t="s">
        <v>389</v>
      </c>
      <c r="I12" s="332" t="s">
        <v>389</v>
      </c>
      <c r="J12" s="1" t="s">
        <v>342</v>
      </c>
    </row>
    <row r="13" spans="1:10" ht="12" customHeight="1">
      <c r="A13" s="498" t="s">
        <v>6</v>
      </c>
      <c r="B13" s="367">
        <f>AVERAGE(B14:B21)</f>
        <v>1606</v>
      </c>
      <c r="C13" s="346">
        <f>AVERAGE(C14:C21)</f>
        <v>1435</v>
      </c>
      <c r="D13" s="329">
        <f t="shared" ref="D13:D20" si="0">((C13/B13) -      1)*100</f>
        <v>-10.647571606475715</v>
      </c>
      <c r="E13" s="367">
        <f>AVERAGE(E14:E21)</f>
        <v>600</v>
      </c>
      <c r="F13" s="367">
        <f>AVERAGE(F14:F21)</f>
        <v>486.7</v>
      </c>
      <c r="G13" s="617">
        <f>((F13/E13) -      1)*100</f>
        <v>-18.883333333333329</v>
      </c>
      <c r="H13" s="367">
        <f>AVERAGE(H14:H21)</f>
        <v>1200</v>
      </c>
      <c r="I13" s="367">
        <f>AVERAGE(I14:I21)</f>
        <v>1100</v>
      </c>
      <c r="J13" s="329">
        <f>((I13/H13) -      1)*100</f>
        <v>-8.3333333333333375</v>
      </c>
    </row>
    <row r="14" spans="1:10" ht="12" customHeight="1">
      <c r="A14" s="331" t="s">
        <v>8</v>
      </c>
      <c r="B14" s="332" t="s">
        <v>389</v>
      </c>
      <c r="C14" s="511">
        <v>1433.4</v>
      </c>
      <c r="D14" s="334" t="s">
        <v>342</v>
      </c>
      <c r="E14" s="332" t="s">
        <v>389</v>
      </c>
      <c r="F14" s="428">
        <v>413.4</v>
      </c>
      <c r="G14" s="334" t="s">
        <v>342</v>
      </c>
      <c r="H14" s="332" t="s">
        <v>389</v>
      </c>
      <c r="I14" s="332" t="s">
        <v>389</v>
      </c>
      <c r="J14" s="1" t="s">
        <v>342</v>
      </c>
    </row>
    <row r="15" spans="1:10" ht="12" customHeight="1">
      <c r="A15" s="331" t="s">
        <v>9</v>
      </c>
      <c r="B15" s="428">
        <v>1500</v>
      </c>
      <c r="C15" s="511">
        <v>1200</v>
      </c>
      <c r="D15" s="334">
        <f t="shared" si="0"/>
        <v>-19.999999999999996</v>
      </c>
      <c r="E15" s="428">
        <v>600</v>
      </c>
      <c r="F15" s="428">
        <v>560</v>
      </c>
      <c r="G15" s="612">
        <f t="shared" ref="G15" si="1">((F15/E15) -      1)*100</f>
        <v>-6.6666666666666652</v>
      </c>
      <c r="H15" s="428">
        <v>900</v>
      </c>
      <c r="I15" s="428">
        <v>800</v>
      </c>
      <c r="J15" s="1">
        <f>((I15/H15) -      1)*100</f>
        <v>-11.111111111111116</v>
      </c>
    </row>
    <row r="16" spans="1:10" ht="12" customHeight="1">
      <c r="A16" s="331" t="s">
        <v>10</v>
      </c>
      <c r="B16" s="428">
        <v>1380</v>
      </c>
      <c r="C16" s="511">
        <v>1440</v>
      </c>
      <c r="D16" s="334">
        <f t="shared" si="0"/>
        <v>4.3478260869565188</v>
      </c>
      <c r="E16" s="332" t="s">
        <v>389</v>
      </c>
      <c r="F16" s="332" t="s">
        <v>389</v>
      </c>
      <c r="G16" s="334" t="s">
        <v>342</v>
      </c>
      <c r="H16" s="428">
        <v>1500</v>
      </c>
      <c r="I16" s="428">
        <v>1400</v>
      </c>
      <c r="J16" s="1">
        <f>((I16/H16) -      1)*100</f>
        <v>-6.6666666666666652</v>
      </c>
    </row>
    <row r="17" spans="1:10" ht="12" customHeight="1">
      <c r="A17" s="331" t="s">
        <v>459</v>
      </c>
      <c r="B17" s="428">
        <v>1650</v>
      </c>
      <c r="C17" s="511">
        <v>1200</v>
      </c>
      <c r="D17" s="1">
        <f t="shared" si="0"/>
        <v>-27.27272727272727</v>
      </c>
      <c r="E17" s="332" t="s">
        <v>389</v>
      </c>
      <c r="F17" s="332" t="s">
        <v>389</v>
      </c>
      <c r="G17" s="334" t="s">
        <v>342</v>
      </c>
      <c r="H17" s="332" t="s">
        <v>389</v>
      </c>
      <c r="I17" s="332" t="s">
        <v>389</v>
      </c>
      <c r="J17" s="1" t="s">
        <v>342</v>
      </c>
    </row>
    <row r="18" spans="1:10" ht="12" customHeight="1">
      <c r="A18" s="331" t="s">
        <v>11</v>
      </c>
      <c r="B18" s="428">
        <v>1900</v>
      </c>
      <c r="C18" s="511">
        <v>2000</v>
      </c>
      <c r="D18" s="1">
        <f t="shared" si="0"/>
        <v>5.2631578947368363</v>
      </c>
      <c r="E18" s="332" t="s">
        <v>389</v>
      </c>
      <c r="F18" s="332" t="s">
        <v>389</v>
      </c>
      <c r="G18" s="334" t="s">
        <v>342</v>
      </c>
      <c r="H18" s="332" t="s">
        <v>389</v>
      </c>
      <c r="I18" s="332" t="s">
        <v>389</v>
      </c>
      <c r="J18" s="1" t="s">
        <v>342</v>
      </c>
    </row>
    <row r="19" spans="1:10" ht="12" customHeight="1">
      <c r="A19" s="331" t="s">
        <v>12</v>
      </c>
      <c r="B19" s="332" t="s">
        <v>389</v>
      </c>
      <c r="C19" s="511">
        <v>1500</v>
      </c>
      <c r="D19" s="334" t="s">
        <v>342</v>
      </c>
      <c r="E19" s="332" t="s">
        <v>389</v>
      </c>
      <c r="F19" s="332" t="s">
        <v>389</v>
      </c>
      <c r="G19" s="1" t="s">
        <v>342</v>
      </c>
      <c r="H19" s="332" t="s">
        <v>389</v>
      </c>
      <c r="I19" s="332" t="s">
        <v>389</v>
      </c>
      <c r="J19" s="1" t="s">
        <v>342</v>
      </c>
    </row>
    <row r="20" spans="1:10" ht="12" customHeight="1">
      <c r="A20" s="331" t="s">
        <v>463</v>
      </c>
      <c r="B20" s="428">
        <v>1600</v>
      </c>
      <c r="C20" s="511">
        <v>1400</v>
      </c>
      <c r="D20" s="1">
        <f t="shared" si="0"/>
        <v>-12.5</v>
      </c>
      <c r="E20" s="332" t="s">
        <v>389</v>
      </c>
      <c r="F20" s="332" t="s">
        <v>389</v>
      </c>
      <c r="G20" s="1" t="s">
        <v>342</v>
      </c>
      <c r="H20" s="332" t="s">
        <v>389</v>
      </c>
      <c r="I20" s="332" t="s">
        <v>389</v>
      </c>
      <c r="J20" s="1" t="s">
        <v>342</v>
      </c>
    </row>
    <row r="21" spans="1:10" ht="12" customHeight="1">
      <c r="A21" s="331" t="s">
        <v>343</v>
      </c>
      <c r="B21" s="332" t="s">
        <v>389</v>
      </c>
      <c r="C21" s="511">
        <v>1306.5999999999999</v>
      </c>
      <c r="D21" s="334" t="s">
        <v>342</v>
      </c>
      <c r="E21" s="332" t="s">
        <v>389</v>
      </c>
      <c r="F21" s="332" t="s">
        <v>389</v>
      </c>
      <c r="G21" s="334" t="s">
        <v>342</v>
      </c>
      <c r="H21" s="332" t="s">
        <v>389</v>
      </c>
      <c r="I21" s="332" t="s">
        <v>389</v>
      </c>
      <c r="J21" s="1" t="s">
        <v>342</v>
      </c>
    </row>
    <row r="22" spans="1:10" ht="12" customHeight="1">
      <c r="A22" s="504" t="s">
        <v>13</v>
      </c>
      <c r="B22" s="367">
        <f>AVERAGE(B23:B25)</f>
        <v>1960</v>
      </c>
      <c r="C22" s="346">
        <f>AVERAGE(C23:C25)</f>
        <v>1617.8</v>
      </c>
      <c r="D22" s="330">
        <f t="shared" ref="D22:D25" si="2">((C22/B22 -1)*100)</f>
        <v>-17.45918367346939</v>
      </c>
      <c r="E22" s="367">
        <f t="shared" ref="E22:F22" si="3">AVERAGE(E23:E25)</f>
        <v>600</v>
      </c>
      <c r="F22" s="367">
        <f t="shared" si="3"/>
        <v>396.13333333333338</v>
      </c>
      <c r="G22" s="617">
        <f t="shared" ref="G22:G25" si="4">((F22/E22 -1)*100)</f>
        <v>-33.977777777777774</v>
      </c>
      <c r="H22" s="332" t="s">
        <v>389</v>
      </c>
      <c r="I22" s="367">
        <f>AVERAGE(I23:I25)</f>
        <v>600</v>
      </c>
      <c r="J22" s="1" t="s">
        <v>342</v>
      </c>
    </row>
    <row r="23" spans="1:10" ht="12" customHeight="1">
      <c r="A23" s="331" t="s">
        <v>165</v>
      </c>
      <c r="B23" s="575">
        <v>1300</v>
      </c>
      <c r="C23" s="511">
        <v>1233.4000000000001</v>
      </c>
      <c r="D23" s="1">
        <f>((C23/B23 -1)*100)</f>
        <v>-5.1230769230769191</v>
      </c>
      <c r="E23" s="515" t="s">
        <v>389</v>
      </c>
      <c r="F23" s="333">
        <v>373.4</v>
      </c>
      <c r="G23" s="1" t="s">
        <v>342</v>
      </c>
      <c r="H23" s="332" t="s">
        <v>389</v>
      </c>
      <c r="I23" s="428">
        <v>400</v>
      </c>
      <c r="J23" s="1" t="s">
        <v>342</v>
      </c>
    </row>
    <row r="24" spans="1:10" ht="12" customHeight="1">
      <c r="A24" s="331" t="s">
        <v>476</v>
      </c>
      <c r="B24" s="332" t="s">
        <v>389</v>
      </c>
      <c r="C24" s="511">
        <v>1000</v>
      </c>
      <c r="D24" s="1" t="s">
        <v>342</v>
      </c>
      <c r="E24" s="332" t="s">
        <v>389</v>
      </c>
      <c r="F24" s="333">
        <v>315</v>
      </c>
      <c r="G24" s="1" t="s">
        <v>342</v>
      </c>
      <c r="H24" s="332" t="s">
        <v>389</v>
      </c>
      <c r="I24" s="332" t="s">
        <v>389</v>
      </c>
      <c r="J24" s="1" t="s">
        <v>342</v>
      </c>
    </row>
    <row r="25" spans="1:10" ht="12" customHeight="1">
      <c r="A25" s="331" t="s">
        <v>58</v>
      </c>
      <c r="B25" s="575">
        <v>2620</v>
      </c>
      <c r="C25" s="511">
        <v>2620</v>
      </c>
      <c r="D25" s="1">
        <f t="shared" si="2"/>
        <v>0</v>
      </c>
      <c r="E25" s="333">
        <v>600</v>
      </c>
      <c r="F25" s="333">
        <v>500</v>
      </c>
      <c r="G25" s="612">
        <f t="shared" si="4"/>
        <v>-16.666666666666664</v>
      </c>
      <c r="H25" s="332" t="s">
        <v>389</v>
      </c>
      <c r="I25" s="428">
        <v>800</v>
      </c>
      <c r="J25" s="1" t="s">
        <v>342</v>
      </c>
    </row>
    <row r="26" spans="1:10" ht="12" customHeight="1">
      <c r="A26" s="501" t="s">
        <v>14</v>
      </c>
      <c r="B26" s="367">
        <f>AVERAGE(B27:B27)</f>
        <v>1200</v>
      </c>
      <c r="C26" s="346">
        <f>AVERAGE(C27:C27)</f>
        <v>1300</v>
      </c>
      <c r="D26" s="329">
        <f>((C26/B26 -1)*100)</f>
        <v>8.333333333333325</v>
      </c>
      <c r="E26" s="367">
        <f>AVERAGE(E27:E27)</f>
        <v>600</v>
      </c>
      <c r="F26" s="367">
        <f>AVERAGE(F27:F27)</f>
        <v>500</v>
      </c>
      <c r="G26" s="617">
        <f>((F26/E26 -1)*100)</f>
        <v>-16.666666666666664</v>
      </c>
      <c r="H26" s="515" t="s">
        <v>389</v>
      </c>
      <c r="I26" s="515" t="s">
        <v>389</v>
      </c>
      <c r="J26" s="330" t="s">
        <v>342</v>
      </c>
    </row>
    <row r="27" spans="1:10" ht="12" customHeight="1">
      <c r="A27" s="331" t="s">
        <v>15</v>
      </c>
      <c r="B27" s="575">
        <v>1200</v>
      </c>
      <c r="C27" s="511">
        <v>1300</v>
      </c>
      <c r="D27" s="1">
        <f>((C27/B27 -1)*100)</f>
        <v>8.333333333333325</v>
      </c>
      <c r="E27" s="333">
        <v>600</v>
      </c>
      <c r="F27" s="333">
        <v>500</v>
      </c>
      <c r="G27" s="612">
        <f>((F27/E27 -1)*100)</f>
        <v>-16.666666666666664</v>
      </c>
      <c r="H27" s="332" t="s">
        <v>389</v>
      </c>
      <c r="I27" s="332" t="s">
        <v>389</v>
      </c>
      <c r="J27" s="1" t="s">
        <v>342</v>
      </c>
    </row>
    <row r="28" spans="1:10" ht="12" customHeight="1">
      <c r="A28" s="504" t="s">
        <v>16</v>
      </c>
      <c r="B28" s="328">
        <f>AVERAGE(B29:B30)</f>
        <v>1256.7</v>
      </c>
      <c r="C28" s="346">
        <f>AVERAGE(C29:C30)</f>
        <v>1250</v>
      </c>
      <c r="D28" s="329">
        <f>((C28/B28 -1)*100)</f>
        <v>-0.5331423569666649</v>
      </c>
      <c r="E28" s="515" t="s">
        <v>389</v>
      </c>
      <c r="F28" s="367">
        <f>AVERAGE(F29:F30)</f>
        <v>600</v>
      </c>
      <c r="G28" s="330" t="s">
        <v>342</v>
      </c>
      <c r="H28" s="515" t="s">
        <v>389</v>
      </c>
      <c r="I28" s="367">
        <f>AVERAGE(I29:I30)</f>
        <v>1000</v>
      </c>
      <c r="J28" s="330" t="s">
        <v>342</v>
      </c>
    </row>
    <row r="29" spans="1:10" ht="12" customHeight="1">
      <c r="A29" s="331" t="s">
        <v>19</v>
      </c>
      <c r="B29" s="428">
        <v>1313.4</v>
      </c>
      <c r="C29" s="511">
        <v>1300</v>
      </c>
      <c r="D29" s="1">
        <f>((C29/B29 -1)*100)</f>
        <v>-1.0202527790467597</v>
      </c>
      <c r="E29" s="332" t="s">
        <v>389</v>
      </c>
      <c r="F29" s="333">
        <v>600</v>
      </c>
      <c r="G29" s="1" t="s">
        <v>342</v>
      </c>
      <c r="H29" s="332" t="s">
        <v>389</v>
      </c>
      <c r="I29" s="428">
        <v>1000</v>
      </c>
      <c r="J29" s="1" t="s">
        <v>342</v>
      </c>
    </row>
    <row r="30" spans="1:10" ht="12" customHeight="1">
      <c r="A30" s="331" t="s">
        <v>67</v>
      </c>
      <c r="B30" s="428">
        <v>1200</v>
      </c>
      <c r="C30" s="511">
        <v>1200</v>
      </c>
      <c r="D30" s="1">
        <f>((C30/B30 -1)*100)</f>
        <v>0</v>
      </c>
      <c r="E30" s="332" t="s">
        <v>389</v>
      </c>
      <c r="F30" s="332" t="s">
        <v>389</v>
      </c>
      <c r="G30" s="1" t="s">
        <v>342</v>
      </c>
      <c r="H30" s="332" t="s">
        <v>389</v>
      </c>
      <c r="I30" s="332" t="s">
        <v>389</v>
      </c>
      <c r="J30" s="1" t="s">
        <v>342</v>
      </c>
    </row>
    <row r="31" spans="1:10" ht="12" customHeight="1">
      <c r="A31" s="493" t="s">
        <v>23</v>
      </c>
      <c r="B31" s="576">
        <f>AVERAGE(B32:B32)</f>
        <v>1400</v>
      </c>
      <c r="C31" s="346">
        <f>AVERAGE(C32:C32)</f>
        <v>860</v>
      </c>
      <c r="D31" s="329">
        <f>((C31/B31)-   1)*100</f>
        <v>-38.571428571428569</v>
      </c>
      <c r="E31" s="515" t="s">
        <v>341</v>
      </c>
      <c r="F31" s="515" t="s">
        <v>341</v>
      </c>
      <c r="G31" s="488" t="s">
        <v>342</v>
      </c>
      <c r="H31" s="367">
        <f>AVERAGE(H32:H32)</f>
        <v>700</v>
      </c>
      <c r="I31" s="348" t="s">
        <v>351</v>
      </c>
      <c r="J31" s="338" t="s">
        <v>342</v>
      </c>
    </row>
    <row r="32" spans="1:10" ht="12" customHeight="1">
      <c r="A32" s="331" t="s">
        <v>424</v>
      </c>
      <c r="B32" s="333">
        <v>1400</v>
      </c>
      <c r="C32" s="511">
        <v>860</v>
      </c>
      <c r="D32" s="1">
        <f>((C32/B32)-   1)*100</f>
        <v>-38.571428571428569</v>
      </c>
      <c r="E32" s="332" t="s">
        <v>341</v>
      </c>
      <c r="F32" s="332" t="s">
        <v>341</v>
      </c>
      <c r="G32" s="335" t="s">
        <v>342</v>
      </c>
      <c r="H32" s="428">
        <v>700</v>
      </c>
      <c r="I32" s="347" t="s">
        <v>351</v>
      </c>
      <c r="J32" s="336" t="s">
        <v>342</v>
      </c>
    </row>
    <row r="33" spans="1:10" ht="12" customHeight="1">
      <c r="A33" s="498" t="s">
        <v>344</v>
      </c>
      <c r="B33" s="576">
        <f>AVERAGE(B34:B37)</f>
        <v>1600</v>
      </c>
      <c r="C33" s="346">
        <f>AVERAGE(C34:C37)</f>
        <v>1800</v>
      </c>
      <c r="D33" s="337">
        <f t="shared" ref="D33:D36" si="5">((C33/B33)-   1)*100</f>
        <v>12.5</v>
      </c>
      <c r="E33" s="367">
        <f>AVERAGE(E34:E37)</f>
        <v>440</v>
      </c>
      <c r="F33" s="367">
        <f>AVERAGE(F34:F37)</f>
        <v>425</v>
      </c>
      <c r="G33" s="503">
        <f>((F33/E33)-   1)*100</f>
        <v>-3.4090909090909061</v>
      </c>
      <c r="H33" s="367">
        <f>AVERAGE(H34:H37)</f>
        <v>750</v>
      </c>
      <c r="I33" s="367">
        <f>AVERAGE(I34:I37)</f>
        <v>700</v>
      </c>
      <c r="J33" s="503">
        <f>((I33/H33)-   1)*100</f>
        <v>-6.6666666666666652</v>
      </c>
    </row>
    <row r="34" spans="1:10" ht="12" customHeight="1">
      <c r="A34" s="331" t="s">
        <v>26</v>
      </c>
      <c r="B34" s="332" t="s">
        <v>389</v>
      </c>
      <c r="C34" s="332" t="s">
        <v>389</v>
      </c>
      <c r="D34" s="334" t="s">
        <v>342</v>
      </c>
      <c r="E34" s="428">
        <v>300</v>
      </c>
      <c r="F34" s="428">
        <v>300</v>
      </c>
      <c r="G34" s="334">
        <f>((F34/E34)-   1)*100</f>
        <v>0</v>
      </c>
      <c r="H34" s="332" t="s">
        <v>389</v>
      </c>
      <c r="I34" s="332" t="s">
        <v>389</v>
      </c>
      <c r="J34" s="1" t="s">
        <v>342</v>
      </c>
    </row>
    <row r="35" spans="1:10" ht="12" customHeight="1">
      <c r="A35" s="331" t="s">
        <v>515</v>
      </c>
      <c r="B35" s="332" t="s">
        <v>389</v>
      </c>
      <c r="C35" s="332" t="s">
        <v>389</v>
      </c>
      <c r="D35" s="334" t="s">
        <v>342</v>
      </c>
      <c r="E35" s="428">
        <v>400</v>
      </c>
      <c r="F35" s="428">
        <v>400</v>
      </c>
      <c r="G35" s="505">
        <f>((F35/E35)-   1)*100</f>
        <v>0</v>
      </c>
      <c r="H35" s="428">
        <v>700</v>
      </c>
      <c r="I35" s="428">
        <v>700</v>
      </c>
      <c r="J35" s="1">
        <f t="shared" ref="J35" si="6">((I35/H35)-   1)*100</f>
        <v>0</v>
      </c>
    </row>
    <row r="36" spans="1:10" ht="12" customHeight="1">
      <c r="A36" s="331" t="s">
        <v>531</v>
      </c>
      <c r="B36" s="333">
        <v>1600</v>
      </c>
      <c r="C36" s="511">
        <v>1800</v>
      </c>
      <c r="D36" s="334">
        <f t="shared" si="5"/>
        <v>12.5</v>
      </c>
      <c r="E36" s="428">
        <v>760</v>
      </c>
      <c r="F36" s="428">
        <v>700</v>
      </c>
      <c r="G36" s="505">
        <f>((F36/E36)-   1)*100</f>
        <v>-7.8947368421052655</v>
      </c>
      <c r="H36" s="332" t="s">
        <v>389</v>
      </c>
      <c r="I36" s="332" t="s">
        <v>389</v>
      </c>
      <c r="J36" s="1" t="s">
        <v>342</v>
      </c>
    </row>
    <row r="37" spans="1:10" ht="12" customHeight="1">
      <c r="A37" s="331" t="s">
        <v>521</v>
      </c>
      <c r="B37" s="332" t="s">
        <v>389</v>
      </c>
      <c r="C37" s="332" t="s">
        <v>389</v>
      </c>
      <c r="D37" s="334" t="s">
        <v>342</v>
      </c>
      <c r="E37" s="428">
        <v>300</v>
      </c>
      <c r="F37" s="428">
        <v>300</v>
      </c>
      <c r="G37" s="505">
        <f>((F37/E37)-   1)*100</f>
        <v>0</v>
      </c>
      <c r="H37" s="428">
        <v>800</v>
      </c>
      <c r="I37" s="428">
        <v>700</v>
      </c>
      <c r="J37" s="505">
        <f>((I37/H37)-   1)*100</f>
        <v>-12.5</v>
      </c>
    </row>
    <row r="38" spans="1:10" ht="12" customHeight="1">
      <c r="A38" s="504" t="s">
        <v>163</v>
      </c>
      <c r="B38" s="515" t="s">
        <v>389</v>
      </c>
      <c r="C38" s="515" t="s">
        <v>389</v>
      </c>
      <c r="D38" s="1" t="s">
        <v>342</v>
      </c>
      <c r="E38" s="574" t="s">
        <v>341</v>
      </c>
      <c r="F38" s="574" t="s">
        <v>341</v>
      </c>
      <c r="G38" s="1" t="s">
        <v>342</v>
      </c>
      <c r="H38" s="367">
        <v>680</v>
      </c>
      <c r="I38" s="367">
        <v>680</v>
      </c>
      <c r="J38" s="330">
        <f t="shared" ref="J38" si="7">((I38/H38)-   1)*100</f>
        <v>0</v>
      </c>
    </row>
    <row r="39" spans="1:10" ht="12" customHeight="1">
      <c r="A39" s="504" t="s">
        <v>522</v>
      </c>
      <c r="B39" s="328">
        <f>AVERAGE(B40:B43)</f>
        <v>1142.5</v>
      </c>
      <c r="C39" s="346">
        <f>AVERAGE(C40:C43)</f>
        <v>1155</v>
      </c>
      <c r="D39" s="329">
        <f t="shared" ref="D39:D43" si="8">((C39/B39)-   1)*100</f>
        <v>1.0940919037199182</v>
      </c>
      <c r="E39" s="367">
        <f>AVERAGE(E40:E43)</f>
        <v>480</v>
      </c>
      <c r="F39" s="367">
        <f>AVERAGE(F40:F43)</f>
        <v>360</v>
      </c>
      <c r="G39" s="330">
        <f t="shared" ref="G39:G40" si="9">((F39/E39)-   1)*100</f>
        <v>-25</v>
      </c>
      <c r="H39" s="515" t="s">
        <v>389</v>
      </c>
      <c r="I39" s="367">
        <f>AVERAGE(I40:I43)</f>
        <v>500</v>
      </c>
      <c r="J39" s="330" t="s">
        <v>342</v>
      </c>
    </row>
    <row r="40" spans="1:10" ht="12" customHeight="1">
      <c r="A40" s="331" t="s">
        <v>525</v>
      </c>
      <c r="B40" s="332" t="s">
        <v>389</v>
      </c>
      <c r="C40" s="332" t="s">
        <v>389</v>
      </c>
      <c r="D40" s="1" t="s">
        <v>342</v>
      </c>
      <c r="E40" s="428">
        <v>480</v>
      </c>
      <c r="F40" s="428">
        <v>360</v>
      </c>
      <c r="G40" s="1">
        <f t="shared" si="9"/>
        <v>-25</v>
      </c>
      <c r="H40" s="332" t="s">
        <v>389</v>
      </c>
      <c r="I40" s="332" t="s">
        <v>389</v>
      </c>
      <c r="J40" s="1" t="s">
        <v>342</v>
      </c>
    </row>
    <row r="41" spans="1:10" ht="12" customHeight="1">
      <c r="A41" s="331" t="s">
        <v>523</v>
      </c>
      <c r="B41" s="332" t="s">
        <v>389</v>
      </c>
      <c r="C41" s="511">
        <v>980</v>
      </c>
      <c r="D41" s="1" t="s">
        <v>342</v>
      </c>
      <c r="E41" s="574" t="s">
        <v>341</v>
      </c>
      <c r="F41" s="574" t="s">
        <v>341</v>
      </c>
      <c r="G41" s="1" t="s">
        <v>342</v>
      </c>
      <c r="H41" s="332" t="s">
        <v>389</v>
      </c>
      <c r="I41" s="428">
        <v>500</v>
      </c>
      <c r="J41" s="1" t="s">
        <v>342</v>
      </c>
    </row>
    <row r="42" spans="1:10" ht="12" customHeight="1">
      <c r="A42" s="331" t="s">
        <v>524</v>
      </c>
      <c r="B42" s="333">
        <v>1285</v>
      </c>
      <c r="C42" s="511">
        <v>1285</v>
      </c>
      <c r="D42" s="334">
        <f t="shared" si="8"/>
        <v>0</v>
      </c>
      <c r="E42" s="332" t="s">
        <v>341</v>
      </c>
      <c r="F42" s="332" t="s">
        <v>341</v>
      </c>
      <c r="G42" s="1" t="s">
        <v>342</v>
      </c>
      <c r="H42" s="332" t="s">
        <v>389</v>
      </c>
      <c r="I42" s="332" t="s">
        <v>389</v>
      </c>
      <c r="J42" s="1" t="s">
        <v>342</v>
      </c>
    </row>
    <row r="43" spans="1:10" ht="12" customHeight="1">
      <c r="A43" s="331" t="s">
        <v>532</v>
      </c>
      <c r="B43" s="333">
        <v>1000</v>
      </c>
      <c r="C43" s="511">
        <v>1200</v>
      </c>
      <c r="D43" s="334">
        <f t="shared" si="8"/>
        <v>19.999999999999996</v>
      </c>
      <c r="E43" s="332" t="s">
        <v>341</v>
      </c>
      <c r="F43" s="332" t="s">
        <v>341</v>
      </c>
      <c r="G43" s="1" t="s">
        <v>342</v>
      </c>
      <c r="H43" s="332" t="s">
        <v>389</v>
      </c>
      <c r="I43" s="332" t="s">
        <v>389</v>
      </c>
      <c r="J43" s="1" t="s">
        <v>342</v>
      </c>
    </row>
    <row r="44" spans="1:10" ht="12" customHeight="1">
      <c r="A44" s="504" t="s">
        <v>63</v>
      </c>
      <c r="B44" s="515" t="s">
        <v>389</v>
      </c>
      <c r="C44" s="346">
        <f>AVERAGE(C45:C45)</f>
        <v>815</v>
      </c>
      <c r="D44" s="330" t="s">
        <v>342</v>
      </c>
      <c r="E44" s="573" t="s">
        <v>341</v>
      </c>
      <c r="F44" s="573" t="s">
        <v>341</v>
      </c>
      <c r="G44" s="330" t="s">
        <v>342</v>
      </c>
      <c r="H44" s="515" t="s">
        <v>389</v>
      </c>
      <c r="I44" s="515" t="s">
        <v>389</v>
      </c>
      <c r="J44" s="330" t="s">
        <v>342</v>
      </c>
    </row>
    <row r="45" spans="1:10" ht="12" customHeight="1">
      <c r="A45" s="331" t="s">
        <v>536</v>
      </c>
      <c r="B45" s="332" t="s">
        <v>389</v>
      </c>
      <c r="C45" s="511">
        <v>815</v>
      </c>
      <c r="D45" s="1" t="s">
        <v>342</v>
      </c>
      <c r="E45" s="574" t="s">
        <v>341</v>
      </c>
      <c r="F45" s="574" t="s">
        <v>341</v>
      </c>
      <c r="G45" s="1" t="s">
        <v>342</v>
      </c>
      <c r="H45" s="332" t="s">
        <v>389</v>
      </c>
      <c r="I45" s="332" t="s">
        <v>389</v>
      </c>
      <c r="J45" s="1" t="s">
        <v>342</v>
      </c>
    </row>
    <row r="46" spans="1:10" ht="12" customHeight="1">
      <c r="A46" s="498" t="s">
        <v>31</v>
      </c>
      <c r="B46" s="328">
        <f>AVERAGE(B47:B48)</f>
        <v>1105</v>
      </c>
      <c r="C46" s="346">
        <f>AVERAGE(C47:C48)</f>
        <v>1300</v>
      </c>
      <c r="D46" s="330">
        <f t="shared" ref="D46:D49" si="10">((C46/B46 -1)*100)</f>
        <v>17.647058823529417</v>
      </c>
      <c r="E46" s="367">
        <f>AVERAGE(E47:E48)</f>
        <v>573.4</v>
      </c>
      <c r="F46" s="367">
        <f>AVERAGE(F47:F48)</f>
        <v>530</v>
      </c>
      <c r="G46" s="503">
        <f>((F46/E46 -1)*100)</f>
        <v>-7.5688873386815398</v>
      </c>
      <c r="H46" s="367">
        <f>AVERAGE(H47:H48)</f>
        <v>600</v>
      </c>
      <c r="I46" s="367">
        <f>AVERAGE(I47:I48)</f>
        <v>600</v>
      </c>
      <c r="J46" s="577">
        <f t="shared" ref="J46" si="11">((I46/H46 -1)*100)</f>
        <v>0</v>
      </c>
    </row>
    <row r="47" spans="1:10" ht="12" customHeight="1">
      <c r="A47" s="339" t="s">
        <v>345</v>
      </c>
      <c r="B47" s="579">
        <v>1400</v>
      </c>
      <c r="C47" s="511">
        <v>1400</v>
      </c>
      <c r="D47" s="1">
        <f t="shared" si="10"/>
        <v>0</v>
      </c>
      <c r="E47" s="332" t="s">
        <v>341</v>
      </c>
      <c r="F47" s="332" t="s">
        <v>341</v>
      </c>
      <c r="G47" s="580" t="s">
        <v>342</v>
      </c>
      <c r="H47" s="332" t="s">
        <v>389</v>
      </c>
      <c r="I47" s="332" t="s">
        <v>389</v>
      </c>
      <c r="J47" s="580" t="s">
        <v>342</v>
      </c>
    </row>
    <row r="48" spans="1:10" ht="12" customHeight="1">
      <c r="A48" s="331" t="s">
        <v>32</v>
      </c>
      <c r="B48" s="579">
        <v>810</v>
      </c>
      <c r="C48" s="511">
        <v>1200</v>
      </c>
      <c r="D48" s="1">
        <f t="shared" si="10"/>
        <v>48.148148148148138</v>
      </c>
      <c r="E48" s="428">
        <v>573.4</v>
      </c>
      <c r="F48" s="428">
        <v>530</v>
      </c>
      <c r="G48" s="505">
        <f>((F48/E48 -1)*100)</f>
        <v>-7.5688873386815398</v>
      </c>
      <c r="H48" s="428">
        <v>600</v>
      </c>
      <c r="I48" s="428">
        <v>600</v>
      </c>
      <c r="J48" s="578">
        <f t="shared" ref="J48:J49" si="12">((I48/H48 -1)*100)</f>
        <v>0</v>
      </c>
    </row>
    <row r="49" spans="1:10" ht="12" customHeight="1">
      <c r="A49" s="539" t="s">
        <v>171</v>
      </c>
      <c r="B49" s="328">
        <f>AVERAGE(B50:B52)</f>
        <v>1080</v>
      </c>
      <c r="C49" s="346">
        <f>AVERAGE(C50:C52)</f>
        <v>1353.3333333333333</v>
      </c>
      <c r="D49" s="337">
        <f t="shared" si="10"/>
        <v>25.308641975308642</v>
      </c>
      <c r="E49" s="367">
        <f>AVERAGE(E50:E52)</f>
        <v>1320</v>
      </c>
      <c r="F49" s="367">
        <f>AVERAGE(F50:F52)</f>
        <v>1080</v>
      </c>
      <c r="G49" s="330">
        <f t="shared" ref="G49" si="13">((F49/E49 -1)*100)</f>
        <v>-18.181818181818176</v>
      </c>
      <c r="H49" s="554">
        <f>AVERAGE(H50:H52)</f>
        <v>1490</v>
      </c>
      <c r="I49" s="554">
        <f>AVERAGE(I50:I52)</f>
        <v>1260</v>
      </c>
      <c r="J49" s="338">
        <f t="shared" si="12"/>
        <v>-15.436241610738255</v>
      </c>
    </row>
    <row r="50" spans="1:10" ht="12" customHeight="1">
      <c r="A50" s="331" t="s">
        <v>420</v>
      </c>
      <c r="B50" s="332" t="s">
        <v>389</v>
      </c>
      <c r="C50" s="511">
        <v>1200</v>
      </c>
      <c r="D50" s="570" t="s">
        <v>342</v>
      </c>
      <c r="E50" s="574" t="s">
        <v>341</v>
      </c>
      <c r="F50" s="428">
        <v>900</v>
      </c>
      <c r="G50" s="570" t="s">
        <v>342</v>
      </c>
      <c r="H50" s="574" t="s">
        <v>389</v>
      </c>
      <c r="I50" s="545">
        <v>1000</v>
      </c>
      <c r="J50" s="570" t="s">
        <v>342</v>
      </c>
    </row>
    <row r="51" spans="1:10" ht="12" customHeight="1">
      <c r="A51" s="331" t="s">
        <v>54</v>
      </c>
      <c r="B51" s="581">
        <v>1080</v>
      </c>
      <c r="C51" s="511">
        <v>1460</v>
      </c>
      <c r="D51" s="578">
        <f t="shared" ref="D51" si="14">((C51/B51 -1)*100)</f>
        <v>35.185185185185183</v>
      </c>
      <c r="E51" s="622">
        <v>1320</v>
      </c>
      <c r="F51" s="428">
        <v>1260</v>
      </c>
      <c r="G51" s="1">
        <f t="shared" ref="G51" si="15">((F51/E51 -1)*100)</f>
        <v>-4.5454545454545414</v>
      </c>
      <c r="H51" s="574">
        <v>1490</v>
      </c>
      <c r="I51" s="545">
        <v>1520</v>
      </c>
      <c r="J51" s="334">
        <f t="shared" ref="J51" si="16">((I51/H51 -1)*100)</f>
        <v>2.0134228187919545</v>
      </c>
    </row>
    <row r="52" spans="1:10" ht="12" customHeight="1">
      <c r="A52" s="331" t="s">
        <v>461</v>
      </c>
      <c r="B52" s="332" t="s">
        <v>389</v>
      </c>
      <c r="C52" s="511">
        <v>1400</v>
      </c>
      <c r="D52" s="570" t="s">
        <v>342</v>
      </c>
      <c r="E52" s="574" t="s">
        <v>341</v>
      </c>
      <c r="F52" s="574" t="s">
        <v>341</v>
      </c>
      <c r="G52" s="1" t="s">
        <v>342</v>
      </c>
      <c r="H52" s="574" t="s">
        <v>389</v>
      </c>
      <c r="I52" s="574" t="s">
        <v>389</v>
      </c>
      <c r="J52" s="336" t="s">
        <v>342</v>
      </c>
    </row>
    <row r="53" spans="1:10" ht="12" customHeight="1">
      <c r="A53" s="582" t="s">
        <v>75</v>
      </c>
      <c r="B53" s="515" t="s">
        <v>389</v>
      </c>
      <c r="C53" s="346">
        <f>AVERAGE(C54:C54)</f>
        <v>2000</v>
      </c>
      <c r="D53" s="330" t="s">
        <v>342</v>
      </c>
      <c r="E53" s="515" t="s">
        <v>341</v>
      </c>
      <c r="F53" s="515" t="s">
        <v>341</v>
      </c>
      <c r="G53" s="583" t="s">
        <v>342</v>
      </c>
      <c r="H53" s="573" t="s">
        <v>389</v>
      </c>
      <c r="I53" s="573" t="s">
        <v>389</v>
      </c>
      <c r="J53" s="583" t="s">
        <v>342</v>
      </c>
    </row>
    <row r="54" spans="1:10" ht="12" customHeight="1">
      <c r="A54" s="331" t="s">
        <v>464</v>
      </c>
      <c r="B54" s="332" t="s">
        <v>389</v>
      </c>
      <c r="C54" s="511">
        <v>2000</v>
      </c>
      <c r="D54" s="1" t="s">
        <v>342</v>
      </c>
      <c r="E54" s="332" t="s">
        <v>341</v>
      </c>
      <c r="F54" s="332" t="s">
        <v>341</v>
      </c>
      <c r="G54" s="580" t="s">
        <v>342</v>
      </c>
      <c r="H54" s="574" t="s">
        <v>389</v>
      </c>
      <c r="I54" s="574" t="s">
        <v>389</v>
      </c>
      <c r="J54" s="580" t="s">
        <v>342</v>
      </c>
    </row>
    <row r="55" spans="1:10" ht="12" customHeight="1">
      <c r="A55" s="556" t="s">
        <v>59</v>
      </c>
      <c r="B55" s="584">
        <f>AVERAGE(B57:B57)</f>
        <v>1400</v>
      </c>
      <c r="C55" s="346">
        <f>AVERAGE(C56:C57)</f>
        <v>1300</v>
      </c>
      <c r="D55" s="329">
        <f t="shared" ref="D55:D57" si="17">((C55/B55 -1)*100)</f>
        <v>-7.1428571428571397</v>
      </c>
      <c r="E55" s="573" t="s">
        <v>341</v>
      </c>
      <c r="F55" s="573" t="s">
        <v>341</v>
      </c>
      <c r="G55" s="350" t="s">
        <v>342</v>
      </c>
      <c r="H55" s="573" t="s">
        <v>389</v>
      </c>
      <c r="I55" s="573" t="s">
        <v>389</v>
      </c>
      <c r="J55" s="330" t="s">
        <v>342</v>
      </c>
    </row>
    <row r="56" spans="1:10" ht="12" customHeight="1">
      <c r="A56" s="566" t="s">
        <v>388</v>
      </c>
      <c r="B56" s="332" t="s">
        <v>389</v>
      </c>
      <c r="C56" s="511">
        <v>1200</v>
      </c>
      <c r="D56" s="1" t="s">
        <v>342</v>
      </c>
      <c r="E56" s="332" t="s">
        <v>341</v>
      </c>
      <c r="F56" s="332" t="s">
        <v>341</v>
      </c>
      <c r="G56" s="580" t="s">
        <v>342</v>
      </c>
      <c r="H56" s="574" t="s">
        <v>389</v>
      </c>
      <c r="I56" s="574" t="s">
        <v>389</v>
      </c>
      <c r="J56" s="1" t="s">
        <v>342</v>
      </c>
    </row>
    <row r="57" spans="1:10" ht="12" customHeight="1">
      <c r="A57" s="532" t="s">
        <v>61</v>
      </c>
      <c r="B57" s="581">
        <v>1400</v>
      </c>
      <c r="C57" s="511">
        <v>1400</v>
      </c>
      <c r="D57" s="440">
        <f t="shared" si="17"/>
        <v>0</v>
      </c>
      <c r="E57" s="574" t="s">
        <v>341</v>
      </c>
      <c r="F57" s="574" t="s">
        <v>341</v>
      </c>
      <c r="G57" s="1" t="s">
        <v>342</v>
      </c>
      <c r="H57" s="574" t="s">
        <v>389</v>
      </c>
      <c r="I57" s="574" t="s">
        <v>389</v>
      </c>
      <c r="J57" s="1" t="s">
        <v>342</v>
      </c>
    </row>
    <row r="58" spans="1:10" ht="12" customHeight="1">
      <c r="A58" s="539" t="s">
        <v>37</v>
      </c>
      <c r="B58" s="515" t="s">
        <v>389</v>
      </c>
      <c r="C58" s="346">
        <f>AVERAGE(C59:C61)</f>
        <v>1233.4000000000001</v>
      </c>
      <c r="D58" s="338" t="s">
        <v>342</v>
      </c>
      <c r="E58" s="573" t="s">
        <v>341</v>
      </c>
      <c r="F58" s="573" t="s">
        <v>341</v>
      </c>
      <c r="G58" s="330" t="s">
        <v>342</v>
      </c>
      <c r="H58" s="573" t="s">
        <v>389</v>
      </c>
      <c r="I58" s="554">
        <f>AVERAGE(I59:I61)</f>
        <v>1000</v>
      </c>
      <c r="J58" s="1" t="s">
        <v>342</v>
      </c>
    </row>
    <row r="59" spans="1:10" ht="12" customHeight="1">
      <c r="A59" s="613" t="s">
        <v>38</v>
      </c>
      <c r="B59" s="618" t="s">
        <v>389</v>
      </c>
      <c r="C59" s="621">
        <v>1233.4000000000001</v>
      </c>
      <c r="D59" s="616" t="s">
        <v>342</v>
      </c>
      <c r="E59" s="614" t="s">
        <v>351</v>
      </c>
      <c r="F59" s="614" t="s">
        <v>351</v>
      </c>
      <c r="G59" s="615" t="s">
        <v>342</v>
      </c>
      <c r="H59" s="619" t="s">
        <v>389</v>
      </c>
      <c r="I59" s="559">
        <v>1000</v>
      </c>
      <c r="J59" s="620" t="s">
        <v>342</v>
      </c>
    </row>
    <row r="60" spans="1:10" ht="9" customHeight="1">
      <c r="A60" s="560" t="s">
        <v>73</v>
      </c>
    </row>
    <row r="61" spans="1:10" ht="9" customHeight="1">
      <c r="A61" s="543" t="s">
        <v>412</v>
      </c>
    </row>
    <row r="62" spans="1:10" ht="9" customHeight="1">
      <c r="A62" s="543" t="s">
        <v>56</v>
      </c>
    </row>
    <row r="63" spans="1:10" ht="12" customHeight="1"/>
    <row r="64" spans="1:10" ht="12" customHeight="1"/>
    <row r="65" spans="1:1" ht="12" customHeight="1"/>
    <row r="66" spans="1:1" ht="12" customHeight="1"/>
    <row r="67" spans="1:1" ht="12" customHeight="1">
      <c r="A67" s="340"/>
    </row>
    <row r="68" spans="1:1" ht="12" customHeight="1"/>
    <row r="69" spans="1:1" ht="12" customHeight="1"/>
    <row r="70" spans="1:1" ht="12" customHeight="1"/>
    <row r="71" spans="1:1" ht="12" customHeight="1"/>
    <row r="72" spans="1:1" ht="12" customHeight="1"/>
    <row r="73" spans="1:1" ht="12" customHeight="1"/>
    <row r="74" spans="1:1" ht="12.75" customHeight="1"/>
    <row r="75" spans="1:1" ht="12.75" customHeight="1"/>
    <row r="76" spans="1:1" ht="12.75" customHeight="1"/>
    <row r="77" spans="1:1" ht="12.75" customHeight="1"/>
    <row r="78" spans="1:1" ht="12.75" customHeight="1"/>
    <row r="79" spans="1:1" ht="12.75" customHeight="1"/>
    <row r="80" spans="1:1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</sheetData>
  <mergeCells count="4">
    <mergeCell ref="A5:A6"/>
    <mergeCell ref="B5:D5"/>
    <mergeCell ref="E5:G5"/>
    <mergeCell ref="H5:J5"/>
  </mergeCells>
  <pageMargins left="0.27559055118110237" right="0.27559055118110237" top="0.39370078740157483" bottom="0.39370078740157483" header="0" footer="0"/>
  <pageSetup paperSize="9" orientation="portrait" r:id="rId1"/>
  <ignoredErrors>
    <ignoredError sqref="D13:J59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23"/>
  <dimension ref="A1:U624"/>
  <sheetViews>
    <sheetView showGridLines="0" topLeftCell="A44" zoomScaleNormal="100" workbookViewId="0">
      <selection activeCell="A44" sqref="A44:D83"/>
    </sheetView>
  </sheetViews>
  <sheetFormatPr baseColWidth="10" defaultColWidth="12.5" defaultRowHeight="15" customHeight="1"/>
  <cols>
    <col min="1" max="1" width="24" style="678" customWidth="1"/>
    <col min="2" max="2" width="11.83203125" style="678" customWidth="1"/>
    <col min="3" max="3" width="12.83203125" style="678" customWidth="1"/>
    <col min="4" max="4" width="13.33203125" style="678" customWidth="1"/>
    <col min="5" max="5" width="4.83203125" style="678" customWidth="1"/>
    <col min="6" max="18" width="12.6640625" style="678" customWidth="1"/>
    <col min="19" max="16384" width="12.5" style="678"/>
  </cols>
  <sheetData>
    <row r="1" spans="1:21" ht="12.75" customHeight="1">
      <c r="A1" s="677" t="s">
        <v>578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  <c r="Q1" s="269"/>
      <c r="R1" s="269"/>
      <c r="S1" s="269"/>
      <c r="T1" s="269"/>
      <c r="U1" s="269"/>
    </row>
    <row r="2" spans="1:21" ht="10.5" customHeight="1">
      <c r="A2" s="262" t="s">
        <v>579</v>
      </c>
      <c r="B2" s="269"/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69"/>
    </row>
    <row r="3" spans="1:21" ht="5" customHeight="1">
      <c r="A3" s="262"/>
      <c r="B3" s="269"/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</row>
    <row r="4" spans="1:21" ht="25" customHeight="1">
      <c r="A4" s="402" t="s">
        <v>0</v>
      </c>
      <c r="B4" s="403" t="s">
        <v>487</v>
      </c>
      <c r="C4" s="403" t="s">
        <v>485</v>
      </c>
      <c r="D4" s="403" t="s">
        <v>486</v>
      </c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  <c r="Q4" s="269"/>
      <c r="R4" s="269"/>
      <c r="S4" s="269"/>
      <c r="T4" s="269"/>
      <c r="U4" s="269"/>
    </row>
    <row r="5" spans="1:21" ht="12" customHeight="1">
      <c r="A5" s="416" t="s">
        <v>400</v>
      </c>
      <c r="B5" s="407" t="s">
        <v>4</v>
      </c>
      <c r="C5" s="407">
        <f t="shared" ref="C5:D5" si="0">AVERAGE(C6:C7)</f>
        <v>67.335000000000008</v>
      </c>
      <c r="D5" s="407">
        <f t="shared" si="0"/>
        <v>112.25</v>
      </c>
      <c r="E5" s="679"/>
      <c r="F5" s="679"/>
      <c r="G5" s="679"/>
      <c r="H5" s="679"/>
      <c r="I5" s="679"/>
      <c r="J5" s="679"/>
      <c r="K5" s="679"/>
      <c r="L5" s="679"/>
      <c r="M5" s="679"/>
      <c r="N5" s="679"/>
      <c r="O5" s="679"/>
      <c r="P5" s="679"/>
      <c r="Q5" s="679"/>
      <c r="R5" s="679"/>
      <c r="S5" s="679"/>
      <c r="T5" s="679"/>
      <c r="U5" s="679"/>
    </row>
    <row r="6" spans="1:21" ht="12" customHeight="1">
      <c r="A6" s="415" t="s">
        <v>404</v>
      </c>
      <c r="B6" s="409" t="s">
        <v>351</v>
      </c>
      <c r="C6" s="409">
        <v>71.67</v>
      </c>
      <c r="D6" s="409">
        <v>125</v>
      </c>
      <c r="E6" s="679"/>
      <c r="F6" s="679"/>
      <c r="G6" s="679"/>
      <c r="H6" s="679"/>
      <c r="I6" s="679"/>
      <c r="J6" s="679"/>
      <c r="K6" s="679"/>
      <c r="L6" s="679"/>
      <c r="M6" s="679"/>
      <c r="N6" s="679"/>
      <c r="O6" s="679"/>
      <c r="P6" s="679"/>
      <c r="Q6" s="679"/>
      <c r="R6" s="679"/>
      <c r="S6" s="679"/>
      <c r="T6" s="679"/>
      <c r="U6" s="679"/>
    </row>
    <row r="7" spans="1:21" ht="12" customHeight="1">
      <c r="A7" s="415" t="s">
        <v>401</v>
      </c>
      <c r="B7" s="409" t="s">
        <v>351</v>
      </c>
      <c r="C7" s="409">
        <v>63</v>
      </c>
      <c r="D7" s="409">
        <v>99.5</v>
      </c>
      <c r="E7" s="679"/>
      <c r="F7" s="679"/>
      <c r="G7" s="679"/>
      <c r="H7" s="679"/>
      <c r="I7" s="679"/>
      <c r="J7" s="679"/>
      <c r="K7" s="679"/>
      <c r="L7" s="679"/>
      <c r="M7" s="679"/>
      <c r="N7" s="679"/>
      <c r="O7" s="679"/>
      <c r="P7" s="679"/>
      <c r="Q7" s="679"/>
      <c r="R7" s="679"/>
      <c r="S7" s="679"/>
      <c r="T7" s="679"/>
      <c r="U7" s="679"/>
    </row>
    <row r="8" spans="1:21" ht="12" customHeight="1">
      <c r="A8" s="416" t="s">
        <v>367</v>
      </c>
      <c r="B8" s="407">
        <f>AVERAGE(B9:B13)</f>
        <v>67</v>
      </c>
      <c r="C8" s="407" t="s">
        <v>4</v>
      </c>
      <c r="D8" s="407" t="s">
        <v>4</v>
      </c>
      <c r="E8" s="679"/>
      <c r="F8" s="679"/>
      <c r="G8" s="679"/>
      <c r="H8" s="679"/>
      <c r="I8" s="679"/>
      <c r="J8" s="679"/>
      <c r="K8" s="679"/>
      <c r="L8" s="679"/>
      <c r="M8" s="679"/>
      <c r="N8" s="679"/>
      <c r="O8" s="679"/>
      <c r="P8" s="679"/>
      <c r="Q8" s="679"/>
      <c r="R8" s="679"/>
      <c r="S8" s="679"/>
      <c r="T8" s="679"/>
      <c r="U8" s="679"/>
    </row>
    <row r="9" spans="1:21" ht="12" customHeight="1">
      <c r="A9" s="415" t="s">
        <v>435</v>
      </c>
      <c r="B9" s="409">
        <v>90</v>
      </c>
      <c r="C9" s="409" t="s">
        <v>351</v>
      </c>
      <c r="D9" s="409" t="s">
        <v>351</v>
      </c>
      <c r="E9" s="679"/>
      <c r="F9" s="679"/>
      <c r="G9" s="679"/>
      <c r="H9" s="679"/>
      <c r="I9" s="679"/>
      <c r="J9" s="679"/>
      <c r="K9" s="679"/>
      <c r="L9" s="679"/>
      <c r="M9" s="679"/>
      <c r="N9" s="679"/>
      <c r="O9" s="679"/>
      <c r="P9" s="679"/>
      <c r="Q9" s="679"/>
      <c r="R9" s="679"/>
      <c r="S9" s="679"/>
      <c r="T9" s="679"/>
      <c r="U9" s="679"/>
    </row>
    <row r="10" spans="1:21" ht="12" customHeight="1">
      <c r="A10" s="415" t="s">
        <v>431</v>
      </c>
      <c r="B10" s="409">
        <v>72.5</v>
      </c>
      <c r="C10" s="409" t="s">
        <v>351</v>
      </c>
      <c r="D10" s="409" t="s">
        <v>351</v>
      </c>
      <c r="E10" s="679"/>
      <c r="F10" s="679"/>
      <c r="G10" s="679"/>
      <c r="H10" s="679"/>
      <c r="I10" s="679"/>
      <c r="J10" s="679"/>
      <c r="K10" s="679"/>
      <c r="L10" s="679"/>
      <c r="M10" s="679"/>
      <c r="N10" s="679"/>
      <c r="O10" s="679"/>
      <c r="P10" s="679"/>
      <c r="Q10" s="679"/>
      <c r="R10" s="679"/>
      <c r="S10" s="679"/>
      <c r="T10" s="679"/>
      <c r="U10" s="679"/>
    </row>
    <row r="11" spans="1:21" ht="12" customHeight="1">
      <c r="A11" s="415" t="s">
        <v>386</v>
      </c>
      <c r="B11" s="409">
        <v>60</v>
      </c>
      <c r="C11" s="409" t="s">
        <v>351</v>
      </c>
      <c r="D11" s="409" t="s">
        <v>351</v>
      </c>
      <c r="E11" s="679"/>
      <c r="F11" s="679"/>
      <c r="G11" s="679"/>
      <c r="H11" s="679"/>
      <c r="I11" s="679"/>
      <c r="J11" s="679"/>
      <c r="K11" s="679"/>
      <c r="L11" s="679"/>
      <c r="M11" s="679"/>
      <c r="N11" s="679"/>
      <c r="O11" s="679"/>
      <c r="P11" s="679"/>
      <c r="Q11" s="679"/>
      <c r="R11" s="679"/>
      <c r="S11" s="679"/>
      <c r="T11" s="679"/>
      <c r="U11" s="679"/>
    </row>
    <row r="12" spans="1:21" ht="12" customHeight="1">
      <c r="A12" s="415" t="s">
        <v>370</v>
      </c>
      <c r="B12" s="409">
        <v>62.5</v>
      </c>
      <c r="C12" s="409" t="s">
        <v>351</v>
      </c>
      <c r="D12" s="409" t="s">
        <v>351</v>
      </c>
      <c r="E12" s="679"/>
      <c r="F12" s="679"/>
      <c r="G12" s="679"/>
      <c r="H12" s="679"/>
      <c r="I12" s="679"/>
      <c r="J12" s="679"/>
      <c r="K12" s="679"/>
      <c r="L12" s="679"/>
      <c r="M12" s="679"/>
      <c r="N12" s="679"/>
      <c r="O12" s="679"/>
      <c r="P12" s="679"/>
      <c r="Q12" s="679"/>
      <c r="R12" s="679"/>
      <c r="S12" s="679"/>
      <c r="T12" s="679"/>
      <c r="U12" s="679"/>
    </row>
    <row r="13" spans="1:21" ht="12" customHeight="1">
      <c r="A13" s="415" t="s">
        <v>369</v>
      </c>
      <c r="B13" s="409">
        <v>50</v>
      </c>
      <c r="C13" s="409" t="s">
        <v>351</v>
      </c>
      <c r="D13" s="409" t="s">
        <v>351</v>
      </c>
      <c r="E13" s="679"/>
      <c r="F13" s="679"/>
      <c r="G13" s="679"/>
      <c r="H13" s="679"/>
      <c r="I13" s="679"/>
      <c r="J13" s="679"/>
      <c r="K13" s="679"/>
      <c r="L13" s="679"/>
      <c r="M13" s="679"/>
      <c r="N13" s="679"/>
      <c r="O13" s="679"/>
      <c r="P13" s="679"/>
      <c r="Q13" s="679"/>
      <c r="R13" s="679"/>
      <c r="S13" s="679"/>
      <c r="T13" s="679"/>
      <c r="U13" s="679"/>
    </row>
    <row r="14" spans="1:21" ht="12" customHeight="1">
      <c r="A14" s="416" t="s">
        <v>65</v>
      </c>
      <c r="B14" s="407">
        <f t="shared" ref="B14:D14" si="1">AVERAGE(B15:B16)</f>
        <v>46.2</v>
      </c>
      <c r="C14" s="407">
        <f t="shared" si="1"/>
        <v>47.2</v>
      </c>
      <c r="D14" s="407">
        <f t="shared" si="1"/>
        <v>138.80000000000001</v>
      </c>
      <c r="E14" s="679"/>
      <c r="F14" s="679"/>
      <c r="G14" s="679"/>
      <c r="H14" s="679"/>
      <c r="I14" s="679"/>
      <c r="J14" s="679"/>
      <c r="K14" s="679"/>
      <c r="L14" s="679"/>
      <c r="M14" s="679"/>
      <c r="N14" s="679"/>
      <c r="O14" s="679"/>
      <c r="P14" s="679"/>
      <c r="Q14" s="679"/>
      <c r="R14" s="679"/>
      <c r="S14" s="679"/>
      <c r="T14" s="679"/>
      <c r="U14" s="679"/>
    </row>
    <row r="15" spans="1:21" ht="12" customHeight="1">
      <c r="A15" s="415" t="s">
        <v>136</v>
      </c>
      <c r="B15" s="409">
        <v>25</v>
      </c>
      <c r="C15" s="409">
        <v>25</v>
      </c>
      <c r="D15" s="409" t="s">
        <v>351</v>
      </c>
      <c r="E15" s="679"/>
      <c r="F15" s="679"/>
      <c r="G15" s="679"/>
      <c r="H15" s="679"/>
      <c r="I15" s="679"/>
      <c r="J15" s="679"/>
      <c r="K15" s="679"/>
      <c r="L15" s="679"/>
      <c r="M15" s="679"/>
      <c r="N15" s="679"/>
      <c r="O15" s="679"/>
      <c r="P15" s="679"/>
      <c r="Q15" s="679"/>
      <c r="R15" s="679"/>
      <c r="S15" s="679"/>
      <c r="T15" s="679"/>
      <c r="U15" s="679"/>
    </row>
    <row r="16" spans="1:21" ht="12" customHeight="1">
      <c r="A16" s="415" t="s">
        <v>550</v>
      </c>
      <c r="B16" s="409">
        <v>67.400000000000006</v>
      </c>
      <c r="C16" s="409">
        <v>69.400000000000006</v>
      </c>
      <c r="D16" s="409">
        <v>138.80000000000001</v>
      </c>
      <c r="E16" s="679"/>
      <c r="F16" s="679"/>
      <c r="G16" s="679"/>
      <c r="H16" s="679"/>
      <c r="I16" s="679"/>
      <c r="J16" s="679"/>
      <c r="K16" s="679"/>
      <c r="L16" s="679"/>
      <c r="M16" s="679"/>
      <c r="N16" s="679"/>
      <c r="O16" s="679"/>
      <c r="P16" s="679"/>
      <c r="Q16" s="679"/>
      <c r="R16" s="679"/>
      <c r="S16" s="679"/>
      <c r="T16" s="679"/>
      <c r="U16" s="679"/>
    </row>
    <row r="17" spans="1:21" ht="12" customHeight="1">
      <c r="A17" s="416" t="s">
        <v>2</v>
      </c>
      <c r="B17" s="407">
        <f t="shared" ref="B17:D17" si="2">AVERAGE(B18:B23)</f>
        <v>54.384</v>
      </c>
      <c r="C17" s="407">
        <f t="shared" si="2"/>
        <v>52.93</v>
      </c>
      <c r="D17" s="407">
        <f t="shared" si="2"/>
        <v>89.026666666666657</v>
      </c>
      <c r="E17" s="679"/>
      <c r="F17" s="679"/>
      <c r="G17" s="410"/>
      <c r="H17" s="409"/>
      <c r="I17" s="409"/>
      <c r="J17" s="409"/>
      <c r="K17" s="679"/>
      <c r="L17" s="679"/>
      <c r="M17" s="679"/>
      <c r="N17" s="679"/>
      <c r="O17" s="679"/>
      <c r="P17" s="679"/>
      <c r="Q17" s="679"/>
      <c r="R17" s="679"/>
      <c r="S17" s="679"/>
      <c r="T17" s="679"/>
      <c r="U17" s="679"/>
    </row>
    <row r="18" spans="1:21" ht="12" customHeight="1">
      <c r="A18" s="410" t="s">
        <v>5</v>
      </c>
      <c r="B18" s="409">
        <v>50</v>
      </c>
      <c r="C18" s="409">
        <v>56</v>
      </c>
      <c r="D18" s="409" t="s">
        <v>351</v>
      </c>
      <c r="E18" s="679"/>
      <c r="F18" s="679"/>
      <c r="K18" s="679"/>
      <c r="L18" s="679"/>
      <c r="M18" s="679"/>
      <c r="N18" s="679"/>
      <c r="O18" s="679"/>
      <c r="P18" s="679"/>
      <c r="Q18" s="679"/>
      <c r="R18" s="679"/>
      <c r="S18" s="679"/>
      <c r="T18" s="679"/>
      <c r="U18" s="679"/>
    </row>
    <row r="19" spans="1:21" ht="12" customHeight="1">
      <c r="A19" s="410" t="s">
        <v>347</v>
      </c>
      <c r="B19" s="409" t="s">
        <v>351</v>
      </c>
      <c r="C19" s="409">
        <v>53</v>
      </c>
      <c r="D19" s="409" t="s">
        <v>351</v>
      </c>
      <c r="E19" s="679"/>
      <c r="F19" s="679"/>
      <c r="K19" s="679"/>
      <c r="L19" s="679"/>
      <c r="M19" s="679"/>
      <c r="N19" s="679"/>
      <c r="O19" s="679"/>
      <c r="P19" s="679"/>
      <c r="Q19" s="679"/>
      <c r="R19" s="679"/>
      <c r="S19" s="679"/>
      <c r="T19" s="679"/>
      <c r="U19" s="679"/>
    </row>
    <row r="20" spans="1:21" ht="12" customHeight="1">
      <c r="A20" s="410" t="s">
        <v>551</v>
      </c>
      <c r="B20" s="409">
        <v>65</v>
      </c>
      <c r="C20" s="409">
        <v>70.25</v>
      </c>
      <c r="D20" s="409" t="s">
        <v>351</v>
      </c>
      <c r="E20" s="679"/>
      <c r="F20" s="679"/>
      <c r="G20" s="679"/>
      <c r="H20" s="679"/>
      <c r="I20" s="679"/>
      <c r="J20" s="679"/>
      <c r="K20" s="679"/>
      <c r="L20" s="679"/>
      <c r="M20" s="679"/>
      <c r="N20" s="679"/>
      <c r="O20" s="679"/>
      <c r="P20" s="679"/>
      <c r="Q20" s="679"/>
      <c r="R20" s="679"/>
      <c r="S20" s="679"/>
      <c r="T20" s="679"/>
      <c r="U20" s="679"/>
    </row>
    <row r="21" spans="1:21" ht="12" customHeight="1">
      <c r="A21" s="410" t="s">
        <v>164</v>
      </c>
      <c r="B21" s="409">
        <v>57.5</v>
      </c>
      <c r="C21" s="409">
        <v>45</v>
      </c>
      <c r="D21" s="409">
        <v>86</v>
      </c>
      <c r="E21" s="679"/>
      <c r="F21" s="679"/>
      <c r="G21" s="679"/>
      <c r="H21" s="679"/>
      <c r="I21" s="679"/>
      <c r="J21" s="679"/>
      <c r="K21" s="679"/>
      <c r="L21" s="679"/>
      <c r="M21" s="679"/>
      <c r="N21" s="679"/>
      <c r="O21" s="679"/>
      <c r="P21" s="679"/>
      <c r="Q21" s="679"/>
      <c r="R21" s="679"/>
      <c r="S21" s="679"/>
      <c r="T21" s="679"/>
      <c r="U21" s="679"/>
    </row>
    <row r="22" spans="1:21" ht="12" customHeight="1">
      <c r="A22" s="410" t="s">
        <v>51</v>
      </c>
      <c r="B22" s="409">
        <v>51.67</v>
      </c>
      <c r="C22" s="409">
        <v>48.33</v>
      </c>
      <c r="D22" s="409">
        <v>92.33</v>
      </c>
      <c r="E22" s="679"/>
      <c r="F22" s="679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79"/>
      <c r="R22" s="679"/>
      <c r="S22" s="679"/>
      <c r="T22" s="679"/>
      <c r="U22" s="679"/>
    </row>
    <row r="23" spans="1:21" ht="12" customHeight="1">
      <c r="A23" s="410" t="s">
        <v>66</v>
      </c>
      <c r="B23" s="409">
        <v>47.75</v>
      </c>
      <c r="C23" s="409">
        <v>45</v>
      </c>
      <c r="D23" s="409">
        <v>88.75</v>
      </c>
      <c r="E23" s="679"/>
      <c r="F23" s="679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79"/>
      <c r="R23" s="679"/>
      <c r="S23" s="679"/>
      <c r="T23" s="679"/>
      <c r="U23" s="679"/>
    </row>
    <row r="24" spans="1:21" ht="12" customHeight="1">
      <c r="A24" s="416" t="s">
        <v>6</v>
      </c>
      <c r="B24" s="407">
        <f>AVERAGE(B25:B29)</f>
        <v>73.125</v>
      </c>
      <c r="C24" s="407">
        <f>AVERAGE(C25:C29)</f>
        <v>67.5</v>
      </c>
      <c r="D24" s="407" t="s">
        <v>4</v>
      </c>
      <c r="E24" s="679"/>
      <c r="F24" s="679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79"/>
      <c r="R24" s="679"/>
      <c r="S24" s="679"/>
      <c r="T24" s="679"/>
      <c r="U24" s="679"/>
    </row>
    <row r="25" spans="1:21" ht="12" customHeight="1">
      <c r="A25" s="410" t="s">
        <v>7</v>
      </c>
      <c r="B25" s="409">
        <v>62.5</v>
      </c>
      <c r="C25" s="409">
        <v>65</v>
      </c>
      <c r="D25" s="409" t="s">
        <v>351</v>
      </c>
      <c r="E25" s="679"/>
      <c r="F25" s="679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79"/>
      <c r="R25" s="679"/>
      <c r="S25" s="679"/>
      <c r="T25" s="679"/>
      <c r="U25" s="679"/>
    </row>
    <row r="26" spans="1:21" ht="12" customHeight="1">
      <c r="A26" s="410" t="s">
        <v>9</v>
      </c>
      <c r="B26" s="409">
        <v>60</v>
      </c>
      <c r="C26" s="409" t="s">
        <v>351</v>
      </c>
      <c r="D26" s="409" t="s">
        <v>351</v>
      </c>
      <c r="E26" s="679"/>
      <c r="F26" s="679"/>
      <c r="G26" s="679"/>
      <c r="H26" s="679"/>
      <c r="I26" s="679"/>
      <c r="J26" s="679"/>
      <c r="K26" s="679"/>
      <c r="L26" s="679"/>
      <c r="M26" s="679"/>
      <c r="N26" s="679"/>
      <c r="O26" s="679"/>
      <c r="P26" s="679"/>
      <c r="Q26" s="679"/>
      <c r="R26" s="679"/>
      <c r="S26" s="679"/>
      <c r="T26" s="679"/>
      <c r="U26" s="679"/>
    </row>
    <row r="27" spans="1:21" ht="12" customHeight="1">
      <c r="A27" s="410" t="s">
        <v>463</v>
      </c>
      <c r="B27" s="409" t="s">
        <v>351</v>
      </c>
      <c r="C27" s="409">
        <v>50</v>
      </c>
      <c r="D27" s="409" t="s">
        <v>351</v>
      </c>
      <c r="E27" s="679"/>
      <c r="F27" s="679"/>
      <c r="G27" s="679"/>
      <c r="H27" s="679"/>
      <c r="I27" s="679"/>
      <c r="J27" s="679"/>
      <c r="K27" s="679"/>
      <c r="L27" s="679"/>
      <c r="M27" s="679"/>
      <c r="N27" s="679"/>
      <c r="O27" s="679"/>
      <c r="P27" s="679"/>
      <c r="Q27" s="679"/>
      <c r="R27" s="679"/>
      <c r="S27" s="679"/>
      <c r="T27" s="679"/>
      <c r="U27" s="679"/>
    </row>
    <row r="28" spans="1:21" ht="12" customHeight="1">
      <c r="A28" s="410" t="s">
        <v>11</v>
      </c>
      <c r="B28" s="409">
        <v>80</v>
      </c>
      <c r="C28" s="409" t="s">
        <v>351</v>
      </c>
      <c r="D28" s="409" t="s">
        <v>351</v>
      </c>
      <c r="E28" s="679"/>
      <c r="F28" s="679"/>
      <c r="G28" s="679"/>
      <c r="H28" s="679"/>
      <c r="I28" s="679"/>
      <c r="J28" s="679"/>
      <c r="K28" s="679"/>
      <c r="L28" s="679"/>
      <c r="M28" s="679"/>
      <c r="N28" s="679"/>
      <c r="O28" s="679"/>
      <c r="P28" s="679"/>
      <c r="Q28" s="679"/>
      <c r="R28" s="679"/>
      <c r="S28" s="679"/>
      <c r="T28" s="679"/>
      <c r="U28" s="679"/>
    </row>
    <row r="29" spans="1:21" ht="12" customHeight="1">
      <c r="A29" s="410" t="s">
        <v>10</v>
      </c>
      <c r="B29" s="409">
        <v>90</v>
      </c>
      <c r="C29" s="409">
        <v>87.5</v>
      </c>
      <c r="D29" s="409" t="s">
        <v>351</v>
      </c>
      <c r="E29" s="679"/>
      <c r="F29" s="679"/>
      <c r="G29" s="679"/>
      <c r="H29" s="679"/>
      <c r="I29" s="679"/>
      <c r="J29" s="679"/>
      <c r="K29" s="679"/>
      <c r="L29" s="679"/>
      <c r="M29" s="679"/>
      <c r="N29" s="679"/>
      <c r="O29" s="679"/>
      <c r="P29" s="679"/>
      <c r="Q29" s="679"/>
      <c r="R29" s="679"/>
      <c r="S29" s="679"/>
      <c r="T29" s="679"/>
      <c r="U29" s="679"/>
    </row>
    <row r="30" spans="1:21" ht="12" customHeight="1">
      <c r="A30" s="411" t="s">
        <v>13</v>
      </c>
      <c r="B30" s="407" t="s">
        <v>4</v>
      </c>
      <c r="C30" s="407">
        <f>AVERAGE(C31:C32)</f>
        <v>65.25</v>
      </c>
      <c r="D30" s="407" t="s">
        <v>4</v>
      </c>
      <c r="E30" s="679"/>
      <c r="F30" s="679"/>
      <c r="G30" s="679"/>
      <c r="H30" s="679"/>
      <c r="I30" s="679"/>
      <c r="J30" s="679"/>
      <c r="K30" s="679"/>
      <c r="L30" s="679"/>
      <c r="M30" s="679"/>
      <c r="N30" s="679"/>
      <c r="O30" s="679"/>
      <c r="P30" s="679"/>
      <c r="Q30" s="679"/>
      <c r="R30" s="679"/>
      <c r="S30" s="679"/>
      <c r="T30" s="679"/>
      <c r="U30" s="679"/>
    </row>
    <row r="31" spans="1:21" ht="12" customHeight="1">
      <c r="A31" s="410" t="s">
        <v>476</v>
      </c>
      <c r="B31" s="409" t="s">
        <v>351</v>
      </c>
      <c r="C31" s="409">
        <v>55</v>
      </c>
      <c r="D31" s="409" t="s">
        <v>351</v>
      </c>
      <c r="E31" s="679"/>
      <c r="F31" s="679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79"/>
      <c r="R31" s="679"/>
      <c r="S31" s="679"/>
      <c r="T31" s="679"/>
      <c r="U31" s="679"/>
    </row>
    <row r="32" spans="1:21" ht="12" customHeight="1">
      <c r="A32" s="410" t="s">
        <v>57</v>
      </c>
      <c r="B32" s="409" t="s">
        <v>351</v>
      </c>
      <c r="C32" s="409">
        <v>75.5</v>
      </c>
      <c r="D32" s="409" t="s">
        <v>351</v>
      </c>
      <c r="E32" s="679"/>
      <c r="F32" s="679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79"/>
      <c r="R32" s="679"/>
      <c r="S32" s="679"/>
      <c r="T32" s="679"/>
      <c r="U32" s="679"/>
    </row>
    <row r="33" spans="1:21" ht="12" customHeight="1">
      <c r="A33" s="411" t="s">
        <v>14</v>
      </c>
      <c r="B33" s="407" t="s">
        <v>4</v>
      </c>
      <c r="C33" s="407">
        <f>AVERAGE(C34:C34)</f>
        <v>45</v>
      </c>
      <c r="D33" s="407" t="s">
        <v>4</v>
      </c>
      <c r="E33" s="679"/>
      <c r="F33" s="679"/>
      <c r="G33" s="679"/>
      <c r="H33" s="679"/>
      <c r="I33" s="679"/>
      <c r="J33" s="679"/>
      <c r="K33" s="679"/>
      <c r="L33" s="679"/>
      <c r="M33" s="679"/>
      <c r="N33" s="679"/>
      <c r="O33" s="679"/>
      <c r="P33" s="679"/>
      <c r="Q33" s="679"/>
      <c r="R33" s="679"/>
      <c r="S33" s="679"/>
      <c r="T33" s="679"/>
      <c r="U33" s="679"/>
    </row>
    <row r="34" spans="1:21" ht="12" customHeight="1">
      <c r="A34" s="410" t="s">
        <v>399</v>
      </c>
      <c r="B34" s="409" t="s">
        <v>351</v>
      </c>
      <c r="C34" s="409">
        <v>45</v>
      </c>
      <c r="D34" s="409" t="s">
        <v>351</v>
      </c>
      <c r="E34" s="679"/>
      <c r="F34" s="679"/>
      <c r="G34" s="679"/>
      <c r="H34" s="679"/>
      <c r="I34" s="679"/>
      <c r="J34" s="679"/>
      <c r="K34" s="679"/>
      <c r="L34" s="679"/>
      <c r="M34" s="679"/>
      <c r="N34" s="679"/>
      <c r="O34" s="679"/>
      <c r="P34" s="679"/>
      <c r="Q34" s="679"/>
      <c r="R34" s="679"/>
      <c r="S34" s="679"/>
      <c r="T34" s="679"/>
      <c r="U34" s="679"/>
    </row>
    <row r="35" spans="1:21" ht="12" customHeight="1">
      <c r="A35" s="411" t="s">
        <v>16</v>
      </c>
      <c r="B35" s="407">
        <f t="shared" ref="B35:C35" si="3">AVERAGE(B36:B42)</f>
        <v>58.238571428571433</v>
      </c>
      <c r="C35" s="407">
        <f t="shared" si="3"/>
        <v>63.695</v>
      </c>
      <c r="D35" s="407" t="s">
        <v>4</v>
      </c>
      <c r="E35" s="679"/>
      <c r="F35" s="679"/>
      <c r="G35" s="679"/>
      <c r="H35" s="679"/>
      <c r="I35" s="679"/>
      <c r="J35" s="679"/>
      <c r="K35" s="679"/>
      <c r="L35" s="679"/>
      <c r="M35" s="679"/>
      <c r="N35" s="679"/>
      <c r="O35" s="679"/>
      <c r="P35" s="679"/>
      <c r="Q35" s="679"/>
      <c r="R35" s="679"/>
      <c r="S35" s="679"/>
      <c r="T35" s="679"/>
      <c r="U35" s="679"/>
    </row>
    <row r="36" spans="1:21" ht="12" customHeight="1">
      <c r="A36" s="410" t="s">
        <v>17</v>
      </c>
      <c r="B36" s="409">
        <v>50</v>
      </c>
      <c r="C36" s="409">
        <v>50.67</v>
      </c>
      <c r="D36" s="409" t="s">
        <v>351</v>
      </c>
      <c r="E36" s="679"/>
      <c r="F36" s="679"/>
      <c r="G36" s="679"/>
      <c r="H36" s="679"/>
      <c r="I36" s="679"/>
      <c r="J36" s="679"/>
      <c r="K36" s="679"/>
      <c r="L36" s="679"/>
      <c r="M36" s="679"/>
      <c r="N36" s="679"/>
      <c r="O36" s="679"/>
      <c r="P36" s="679"/>
      <c r="Q36" s="679"/>
      <c r="R36" s="679"/>
      <c r="S36" s="679"/>
      <c r="T36" s="679"/>
      <c r="U36" s="679"/>
    </row>
    <row r="37" spans="1:21" ht="12" customHeight="1">
      <c r="A37" s="410" t="s">
        <v>21</v>
      </c>
      <c r="B37" s="409">
        <v>67</v>
      </c>
      <c r="C37" s="409">
        <v>70</v>
      </c>
      <c r="D37" s="409" t="s">
        <v>351</v>
      </c>
      <c r="E37" s="679"/>
      <c r="F37" s="679"/>
      <c r="G37" s="679"/>
      <c r="H37" s="679"/>
      <c r="I37" s="679"/>
      <c r="J37" s="679"/>
      <c r="K37" s="679"/>
      <c r="L37" s="679"/>
      <c r="M37" s="679"/>
      <c r="N37" s="679"/>
      <c r="O37" s="679"/>
      <c r="P37" s="679"/>
      <c r="Q37" s="679"/>
      <c r="R37" s="679"/>
      <c r="S37" s="679"/>
      <c r="T37" s="679"/>
      <c r="U37" s="679"/>
    </row>
    <row r="38" spans="1:21" ht="12" customHeight="1">
      <c r="A38" s="410" t="s">
        <v>19</v>
      </c>
      <c r="B38" s="409">
        <v>45.67</v>
      </c>
      <c r="C38" s="409" t="s">
        <v>351</v>
      </c>
      <c r="D38" s="409" t="s">
        <v>351</v>
      </c>
      <c r="E38" s="679"/>
      <c r="F38" s="679"/>
      <c r="G38" s="679"/>
      <c r="H38" s="679"/>
      <c r="I38" s="679"/>
      <c r="J38" s="679"/>
      <c r="K38" s="679"/>
      <c r="L38" s="679"/>
      <c r="M38" s="679"/>
      <c r="N38" s="679"/>
      <c r="O38" s="679"/>
      <c r="P38" s="679"/>
      <c r="Q38" s="679"/>
      <c r="R38" s="679"/>
      <c r="S38" s="679"/>
      <c r="T38" s="679"/>
      <c r="U38" s="679"/>
    </row>
    <row r="39" spans="1:21" ht="12" customHeight="1">
      <c r="A39" s="410" t="s">
        <v>67</v>
      </c>
      <c r="B39" s="409">
        <v>62.5</v>
      </c>
      <c r="C39" s="409">
        <v>67.5</v>
      </c>
      <c r="D39" s="409" t="s">
        <v>351</v>
      </c>
      <c r="E39" s="679"/>
      <c r="F39" s="679"/>
      <c r="G39" s="679"/>
      <c r="H39" s="679"/>
      <c r="I39" s="679"/>
      <c r="J39" s="679"/>
      <c r="K39" s="679"/>
      <c r="L39" s="679"/>
      <c r="M39" s="679"/>
      <c r="N39" s="679"/>
      <c r="O39" s="679"/>
      <c r="P39" s="679"/>
      <c r="Q39" s="679"/>
      <c r="R39" s="679"/>
      <c r="S39" s="679"/>
      <c r="T39" s="679"/>
      <c r="U39" s="679"/>
    </row>
    <row r="40" spans="1:21" ht="12" customHeight="1">
      <c r="A40" s="410" t="s">
        <v>52</v>
      </c>
      <c r="B40" s="409">
        <v>60</v>
      </c>
      <c r="C40" s="409">
        <v>65</v>
      </c>
      <c r="D40" s="409" t="s">
        <v>351</v>
      </c>
      <c r="E40" s="679"/>
      <c r="F40" s="679"/>
      <c r="G40" s="679"/>
      <c r="H40" s="679"/>
      <c r="I40" s="679"/>
      <c r="J40" s="679"/>
      <c r="K40" s="679"/>
      <c r="L40" s="679"/>
      <c r="M40" s="679"/>
      <c r="N40" s="679"/>
      <c r="O40" s="679"/>
      <c r="P40" s="679"/>
      <c r="Q40" s="679"/>
      <c r="R40" s="679"/>
      <c r="S40" s="679"/>
      <c r="T40" s="679"/>
      <c r="U40" s="679"/>
    </row>
    <row r="41" spans="1:21" ht="12" customHeight="1">
      <c r="A41" s="410" t="s">
        <v>53</v>
      </c>
      <c r="B41" s="409">
        <v>70</v>
      </c>
      <c r="C41" s="409">
        <v>75</v>
      </c>
      <c r="D41" s="409" t="s">
        <v>351</v>
      </c>
      <c r="E41" s="679"/>
      <c r="F41" s="679"/>
      <c r="G41" s="679"/>
      <c r="H41" s="679"/>
      <c r="I41" s="679"/>
      <c r="J41" s="679"/>
      <c r="K41" s="679"/>
      <c r="L41" s="679"/>
      <c r="M41" s="679"/>
      <c r="N41" s="679"/>
      <c r="O41" s="679"/>
      <c r="P41" s="679"/>
      <c r="Q41" s="679"/>
      <c r="R41" s="679"/>
      <c r="S41" s="679"/>
      <c r="T41" s="679"/>
      <c r="U41" s="679"/>
    </row>
    <row r="42" spans="1:21" ht="12" customHeight="1">
      <c r="A42" s="623" t="s">
        <v>20</v>
      </c>
      <c r="B42" s="409">
        <v>52.5</v>
      </c>
      <c r="C42" s="409">
        <v>54</v>
      </c>
      <c r="D42" s="409" t="s">
        <v>351</v>
      </c>
      <c r="E42" s="679"/>
      <c r="F42" s="679"/>
      <c r="G42" s="679"/>
      <c r="H42" s="679"/>
      <c r="I42" s="679"/>
      <c r="J42" s="679"/>
      <c r="K42" s="679"/>
      <c r="L42" s="679"/>
      <c r="M42" s="679"/>
      <c r="N42" s="679"/>
      <c r="O42" s="679"/>
      <c r="P42" s="679"/>
      <c r="Q42" s="679"/>
      <c r="R42" s="679"/>
      <c r="S42" s="679"/>
      <c r="T42" s="679"/>
      <c r="U42" s="679"/>
    </row>
    <row r="43" spans="1:21" ht="12" customHeight="1">
      <c r="A43" s="683"/>
      <c r="B43" s="684"/>
      <c r="C43" s="684"/>
      <c r="D43" s="685" t="s">
        <v>24</v>
      </c>
      <c r="E43" s="679"/>
      <c r="F43" s="679"/>
      <c r="G43" s="679"/>
      <c r="H43" s="679"/>
      <c r="I43" s="679"/>
      <c r="J43" s="679"/>
      <c r="K43" s="679"/>
      <c r="L43" s="679"/>
      <c r="M43" s="679"/>
      <c r="N43" s="679"/>
      <c r="O43" s="679"/>
      <c r="P43" s="679"/>
      <c r="Q43" s="679"/>
      <c r="R43" s="679"/>
      <c r="S43" s="679"/>
      <c r="T43" s="679"/>
      <c r="U43" s="679"/>
    </row>
    <row r="44" spans="1:21" ht="12" customHeight="1">
      <c r="A44" s="680" t="s">
        <v>552</v>
      </c>
      <c r="B44" s="681"/>
      <c r="C44" s="681"/>
      <c r="D44" s="681"/>
      <c r="E44" s="679"/>
      <c r="F44" s="679"/>
      <c r="G44" s="679"/>
      <c r="H44" s="679"/>
      <c r="I44" s="679"/>
      <c r="J44" s="679"/>
      <c r="K44" s="679"/>
      <c r="L44" s="679"/>
      <c r="M44" s="679"/>
      <c r="N44" s="679"/>
      <c r="O44" s="679"/>
      <c r="P44" s="679"/>
      <c r="Q44" s="679"/>
      <c r="R44" s="679"/>
      <c r="S44" s="679"/>
      <c r="T44" s="679"/>
      <c r="U44" s="679"/>
    </row>
    <row r="45" spans="1:21" ht="25" customHeight="1">
      <c r="A45" s="402" t="s">
        <v>0</v>
      </c>
      <c r="B45" s="403" t="s">
        <v>487</v>
      </c>
      <c r="C45" s="403" t="s">
        <v>485</v>
      </c>
      <c r="D45" s="403" t="s">
        <v>486</v>
      </c>
      <c r="E45" s="679"/>
      <c r="F45" s="679"/>
      <c r="G45" s="679"/>
      <c r="H45" s="679"/>
      <c r="I45" s="679"/>
      <c r="J45" s="679"/>
      <c r="K45" s="679"/>
      <c r="L45" s="679"/>
      <c r="M45" s="679"/>
      <c r="N45" s="679"/>
      <c r="O45" s="679"/>
      <c r="P45" s="679"/>
      <c r="Q45" s="679"/>
      <c r="R45" s="679"/>
      <c r="S45" s="679"/>
      <c r="T45" s="679"/>
      <c r="U45" s="679"/>
    </row>
    <row r="46" spans="1:21" ht="12" customHeight="1">
      <c r="A46" s="411" t="s">
        <v>23</v>
      </c>
      <c r="B46" s="407">
        <f t="shared" ref="B46:D46" si="4">AVERAGE(B47:B48)</f>
        <v>53.5</v>
      </c>
      <c r="C46" s="407">
        <f t="shared" si="4"/>
        <v>51.25</v>
      </c>
      <c r="D46" s="407">
        <f t="shared" si="4"/>
        <v>86.67</v>
      </c>
      <c r="E46" s="679"/>
      <c r="F46" s="679"/>
      <c r="G46" s="679"/>
      <c r="H46" s="679"/>
      <c r="I46" s="679"/>
      <c r="J46" s="679"/>
      <c r="K46" s="679"/>
      <c r="L46" s="679"/>
      <c r="M46" s="679"/>
      <c r="N46" s="679"/>
      <c r="O46" s="679"/>
      <c r="P46" s="679"/>
      <c r="Q46" s="679"/>
      <c r="R46" s="679"/>
      <c r="S46" s="679"/>
      <c r="T46" s="679"/>
      <c r="U46" s="679"/>
    </row>
    <row r="47" spans="1:21" ht="12" customHeight="1">
      <c r="A47" s="410" t="s">
        <v>424</v>
      </c>
      <c r="B47" s="409">
        <v>50</v>
      </c>
      <c r="C47" s="409">
        <v>51.5</v>
      </c>
      <c r="D47" s="409">
        <v>86.67</v>
      </c>
      <c r="E47" s="679"/>
      <c r="F47" s="679"/>
      <c r="G47" s="679"/>
      <c r="H47" s="679"/>
      <c r="I47" s="679"/>
      <c r="J47" s="679"/>
      <c r="K47" s="679"/>
      <c r="L47" s="679"/>
      <c r="M47" s="679"/>
      <c r="N47" s="679"/>
      <c r="O47" s="679"/>
      <c r="P47" s="679"/>
      <c r="Q47" s="679"/>
      <c r="R47" s="679"/>
      <c r="S47" s="679"/>
      <c r="T47" s="679"/>
      <c r="U47" s="679"/>
    </row>
    <row r="48" spans="1:21" ht="12" customHeight="1">
      <c r="A48" s="410" t="s">
        <v>48</v>
      </c>
      <c r="B48" s="409">
        <v>57</v>
      </c>
      <c r="C48" s="409">
        <v>51</v>
      </c>
      <c r="D48" s="409" t="s">
        <v>351</v>
      </c>
      <c r="E48" s="679"/>
      <c r="F48" s="679"/>
      <c r="G48" s="679"/>
      <c r="H48" s="679"/>
      <c r="I48" s="679"/>
      <c r="J48" s="679"/>
      <c r="K48" s="679"/>
      <c r="L48" s="679"/>
      <c r="M48" s="679"/>
      <c r="N48" s="679"/>
      <c r="O48" s="679"/>
      <c r="P48" s="679"/>
      <c r="Q48" s="679"/>
      <c r="R48" s="679"/>
      <c r="S48" s="679"/>
      <c r="T48" s="679"/>
      <c r="U48" s="679"/>
    </row>
    <row r="49" spans="1:21" ht="12" customHeight="1">
      <c r="A49" s="411" t="s">
        <v>68</v>
      </c>
      <c r="B49" s="407">
        <f t="shared" ref="B49:C49" si="5">AVERAGE(B50:B51)</f>
        <v>57.335000000000001</v>
      </c>
      <c r="C49" s="407">
        <f t="shared" si="5"/>
        <v>56.25</v>
      </c>
      <c r="D49" s="407" t="s">
        <v>4</v>
      </c>
      <c r="E49" s="679"/>
      <c r="F49" s="679"/>
      <c r="G49" s="679"/>
      <c r="H49" s="679"/>
      <c r="I49" s="679"/>
      <c r="J49" s="679"/>
      <c r="K49" s="679"/>
      <c r="L49" s="679"/>
      <c r="M49" s="679"/>
      <c r="N49" s="679"/>
      <c r="O49" s="679"/>
      <c r="P49" s="679"/>
      <c r="Q49" s="679"/>
      <c r="R49" s="679"/>
      <c r="S49" s="679"/>
      <c r="T49" s="679"/>
      <c r="U49" s="679"/>
    </row>
    <row r="50" spans="1:21" ht="12" customHeight="1">
      <c r="A50" s="410" t="s">
        <v>419</v>
      </c>
      <c r="B50" s="409">
        <v>48</v>
      </c>
      <c r="C50" s="409">
        <v>55</v>
      </c>
      <c r="D50" s="409" t="s">
        <v>351</v>
      </c>
      <c r="E50" s="679"/>
      <c r="F50" s="679"/>
      <c r="G50" s="679"/>
      <c r="H50" s="679"/>
      <c r="I50" s="679"/>
      <c r="J50" s="679"/>
      <c r="K50" s="679"/>
      <c r="L50" s="679"/>
      <c r="M50" s="679"/>
      <c r="N50" s="679"/>
      <c r="O50" s="679"/>
      <c r="P50" s="679"/>
      <c r="Q50" s="679"/>
      <c r="R50" s="679"/>
      <c r="S50" s="679"/>
      <c r="T50" s="679"/>
      <c r="U50" s="679"/>
    </row>
    <row r="51" spans="1:21" ht="12" customHeight="1">
      <c r="A51" s="410" t="s">
        <v>74</v>
      </c>
      <c r="B51" s="409">
        <v>66.67</v>
      </c>
      <c r="C51" s="409">
        <v>57.5</v>
      </c>
      <c r="D51" s="409" t="s">
        <v>351</v>
      </c>
      <c r="E51" s="679"/>
      <c r="F51" s="679"/>
      <c r="G51" s="679"/>
      <c r="H51" s="679"/>
      <c r="I51" s="679"/>
      <c r="J51" s="679"/>
      <c r="K51" s="679"/>
      <c r="L51" s="679"/>
      <c r="M51" s="679"/>
      <c r="N51" s="679"/>
      <c r="O51" s="679"/>
      <c r="P51" s="679"/>
      <c r="Q51" s="679"/>
      <c r="R51" s="679"/>
      <c r="S51" s="679"/>
      <c r="T51" s="679"/>
      <c r="U51" s="679"/>
    </row>
    <row r="52" spans="1:21" ht="12" customHeight="1">
      <c r="A52" s="411" t="s">
        <v>72</v>
      </c>
      <c r="B52" s="407">
        <f t="shared" ref="B52:C52" si="6">AVERAGE(B53)</f>
        <v>68</v>
      </c>
      <c r="C52" s="407">
        <f t="shared" si="6"/>
        <v>72</v>
      </c>
      <c r="D52" s="407" t="s">
        <v>4</v>
      </c>
      <c r="E52" s="679"/>
      <c r="F52" s="679"/>
      <c r="G52" s="679"/>
      <c r="H52" s="679"/>
      <c r="I52" s="679"/>
      <c r="J52" s="679"/>
      <c r="K52" s="679"/>
      <c r="L52" s="679"/>
      <c r="M52" s="679"/>
      <c r="N52" s="679"/>
      <c r="O52" s="679"/>
      <c r="P52" s="679"/>
      <c r="Q52" s="679"/>
      <c r="R52" s="679"/>
      <c r="S52" s="679"/>
      <c r="T52" s="679"/>
      <c r="U52" s="679"/>
    </row>
    <row r="53" spans="1:21" ht="12" customHeight="1">
      <c r="A53" s="410" t="s">
        <v>69</v>
      </c>
      <c r="B53" s="409">
        <v>68</v>
      </c>
      <c r="C53" s="409">
        <v>72</v>
      </c>
      <c r="D53" s="409" t="s">
        <v>351</v>
      </c>
      <c r="E53" s="679"/>
      <c r="F53" s="679"/>
      <c r="G53" s="679"/>
      <c r="H53" s="679"/>
      <c r="I53" s="679"/>
      <c r="J53" s="679"/>
      <c r="K53" s="679"/>
      <c r="L53" s="679"/>
      <c r="M53" s="679"/>
      <c r="N53" s="679"/>
      <c r="O53" s="679"/>
      <c r="P53" s="679"/>
      <c r="Q53" s="679"/>
      <c r="R53" s="679"/>
      <c r="S53" s="679"/>
      <c r="T53" s="679"/>
      <c r="U53" s="679"/>
    </row>
    <row r="54" spans="1:21" ht="12" customHeight="1">
      <c r="A54" s="411" t="s">
        <v>163</v>
      </c>
      <c r="B54" s="407" t="s">
        <v>4</v>
      </c>
      <c r="C54" s="407">
        <f>AVERAGE(C55)</f>
        <v>56</v>
      </c>
      <c r="D54" s="407" t="s">
        <v>4</v>
      </c>
      <c r="E54" s="679"/>
      <c r="F54" s="679"/>
      <c r="G54" s="679"/>
      <c r="H54" s="679"/>
      <c r="I54" s="679"/>
      <c r="J54" s="679"/>
      <c r="K54" s="679"/>
      <c r="L54" s="679"/>
      <c r="M54" s="679"/>
      <c r="N54" s="679"/>
      <c r="O54" s="679"/>
      <c r="P54" s="679"/>
      <c r="Q54" s="679"/>
      <c r="R54" s="679"/>
      <c r="S54" s="679"/>
      <c r="T54" s="679"/>
      <c r="U54" s="679"/>
    </row>
    <row r="55" spans="1:21" ht="12" customHeight="1">
      <c r="A55" s="410" t="s">
        <v>554</v>
      </c>
      <c r="B55" s="409" t="s">
        <v>351</v>
      </c>
      <c r="C55" s="409">
        <v>56</v>
      </c>
      <c r="D55" s="409" t="s">
        <v>351</v>
      </c>
      <c r="E55" s="679"/>
      <c r="F55" s="679"/>
      <c r="G55" s="679"/>
      <c r="H55" s="679"/>
      <c r="I55" s="679"/>
      <c r="J55" s="679"/>
      <c r="K55" s="679"/>
      <c r="L55" s="679"/>
      <c r="M55" s="679"/>
      <c r="N55" s="679"/>
      <c r="O55" s="679"/>
      <c r="P55" s="679"/>
      <c r="Q55" s="679"/>
      <c r="R55" s="679"/>
      <c r="S55" s="679"/>
      <c r="T55" s="679"/>
      <c r="U55" s="679"/>
    </row>
    <row r="56" spans="1:21" ht="12" customHeight="1">
      <c r="A56" s="411" t="s">
        <v>63</v>
      </c>
      <c r="B56" s="407">
        <f>AVERAGE(B57)</f>
        <v>51.67</v>
      </c>
      <c r="C56" s="407">
        <f>AVERAGE(C57)</f>
        <v>91.33</v>
      </c>
      <c r="D56" s="407">
        <f>AVERAGE(D57)</f>
        <v>90</v>
      </c>
      <c r="E56" s="679"/>
      <c r="F56" s="679"/>
      <c r="G56" s="679"/>
      <c r="H56" s="679"/>
      <c r="I56" s="679"/>
      <c r="J56" s="679"/>
      <c r="K56" s="679"/>
      <c r="L56" s="679"/>
      <c r="M56" s="679"/>
      <c r="N56" s="679"/>
      <c r="O56" s="679"/>
      <c r="P56" s="679"/>
      <c r="Q56" s="679"/>
      <c r="R56" s="679"/>
      <c r="S56" s="679"/>
      <c r="T56" s="679"/>
      <c r="U56" s="679"/>
    </row>
    <row r="57" spans="1:21" ht="12" customHeight="1">
      <c r="A57" s="686" t="s">
        <v>64</v>
      </c>
      <c r="B57" s="687">
        <v>51.67</v>
      </c>
      <c r="C57" s="687">
        <v>91.33</v>
      </c>
      <c r="D57" s="687">
        <v>90</v>
      </c>
      <c r="E57" s="679"/>
      <c r="F57" s="679"/>
      <c r="G57" s="679"/>
      <c r="H57" s="679"/>
      <c r="I57" s="679"/>
      <c r="J57" s="679"/>
      <c r="K57" s="679"/>
      <c r="L57" s="679"/>
      <c r="M57" s="679"/>
      <c r="N57" s="679"/>
      <c r="O57" s="679"/>
      <c r="P57" s="679"/>
      <c r="Q57" s="679"/>
      <c r="R57" s="679"/>
      <c r="S57" s="679"/>
      <c r="T57" s="679"/>
      <c r="U57" s="679"/>
    </row>
    <row r="58" spans="1:21" ht="12" customHeight="1">
      <c r="A58" s="688" t="s">
        <v>422</v>
      </c>
      <c r="B58" s="689">
        <f t="shared" ref="B58:C58" si="7">AVERAGE(B59)</f>
        <v>61.5</v>
      </c>
      <c r="C58" s="689">
        <f t="shared" si="7"/>
        <v>56</v>
      </c>
      <c r="D58" s="689" t="s">
        <v>4</v>
      </c>
      <c r="E58" s="679"/>
      <c r="F58" s="679"/>
      <c r="G58" s="679"/>
      <c r="H58" s="679"/>
      <c r="I58" s="679"/>
      <c r="J58" s="679"/>
      <c r="K58" s="679"/>
      <c r="L58" s="679"/>
      <c r="M58" s="679"/>
      <c r="N58" s="679"/>
      <c r="O58" s="679"/>
      <c r="P58" s="679"/>
      <c r="Q58" s="679"/>
      <c r="R58" s="679"/>
      <c r="S58" s="679"/>
      <c r="T58" s="679"/>
      <c r="U58" s="679"/>
    </row>
    <row r="59" spans="1:21" ht="12" customHeight="1">
      <c r="A59" s="686" t="s">
        <v>529</v>
      </c>
      <c r="B59" s="687">
        <v>61.5</v>
      </c>
      <c r="C59" s="687">
        <v>56</v>
      </c>
      <c r="D59" s="687" t="s">
        <v>351</v>
      </c>
      <c r="E59" s="679"/>
      <c r="F59" s="679"/>
      <c r="G59" s="679"/>
      <c r="H59" s="679"/>
      <c r="I59" s="679"/>
      <c r="J59" s="679"/>
      <c r="K59" s="679"/>
      <c r="L59" s="679"/>
      <c r="M59" s="679"/>
      <c r="N59" s="679"/>
      <c r="O59" s="679"/>
      <c r="P59" s="679"/>
      <c r="Q59" s="679"/>
      <c r="R59" s="679"/>
      <c r="S59" s="679"/>
      <c r="T59" s="679"/>
      <c r="U59" s="679"/>
    </row>
    <row r="60" spans="1:21" ht="12" customHeight="1">
      <c r="A60" s="688" t="s">
        <v>168</v>
      </c>
      <c r="B60" s="689">
        <f t="shared" ref="B60:C60" si="8">AVERAGE(B61)</f>
        <v>50</v>
      </c>
      <c r="C60" s="689">
        <f t="shared" si="8"/>
        <v>50</v>
      </c>
      <c r="D60" s="689" t="s">
        <v>4</v>
      </c>
      <c r="E60" s="679"/>
      <c r="F60" s="679"/>
      <c r="G60" s="679"/>
      <c r="H60" s="679"/>
      <c r="I60" s="679"/>
      <c r="J60" s="679"/>
      <c r="K60" s="679"/>
      <c r="L60" s="679"/>
      <c r="M60" s="679"/>
      <c r="N60" s="679"/>
      <c r="O60" s="679"/>
      <c r="P60" s="679"/>
      <c r="Q60" s="679"/>
      <c r="R60" s="679"/>
      <c r="S60" s="679"/>
      <c r="T60" s="679"/>
      <c r="U60" s="679"/>
    </row>
    <row r="61" spans="1:21" ht="12" customHeight="1">
      <c r="A61" s="410" t="s">
        <v>170</v>
      </c>
      <c r="B61" s="409">
        <v>50</v>
      </c>
      <c r="C61" s="409">
        <v>50</v>
      </c>
      <c r="D61" s="409" t="s">
        <v>351</v>
      </c>
      <c r="E61" s="679"/>
      <c r="F61" s="679"/>
      <c r="G61" s="679"/>
      <c r="H61" s="679"/>
      <c r="I61" s="679"/>
      <c r="J61" s="679"/>
      <c r="K61" s="679"/>
      <c r="L61" s="679"/>
      <c r="M61" s="679"/>
      <c r="N61" s="679"/>
      <c r="O61" s="679"/>
      <c r="P61" s="679"/>
      <c r="Q61" s="679"/>
      <c r="R61" s="679"/>
      <c r="S61" s="679"/>
      <c r="T61" s="679"/>
      <c r="U61" s="679"/>
    </row>
    <row r="62" spans="1:21" ht="12" customHeight="1">
      <c r="A62" s="411" t="s">
        <v>31</v>
      </c>
      <c r="B62" s="407">
        <f t="shared" ref="B62:C62" si="9">AVERAGE(B63:B64)</f>
        <v>55</v>
      </c>
      <c r="C62" s="407">
        <f t="shared" si="9"/>
        <v>68.075000000000003</v>
      </c>
      <c r="D62" s="407" t="s">
        <v>4</v>
      </c>
      <c r="E62" s="679"/>
      <c r="F62" s="679"/>
      <c r="G62" s="679"/>
      <c r="H62" s="679"/>
      <c r="I62" s="679"/>
      <c r="J62" s="679"/>
      <c r="K62" s="679"/>
      <c r="L62" s="679"/>
      <c r="M62" s="679"/>
      <c r="N62" s="679"/>
      <c r="O62" s="679"/>
      <c r="P62" s="679"/>
      <c r="Q62" s="679"/>
      <c r="R62" s="679"/>
      <c r="S62" s="679"/>
      <c r="T62" s="679"/>
      <c r="U62" s="679"/>
    </row>
    <row r="63" spans="1:21" ht="12" customHeight="1">
      <c r="A63" s="410" t="s">
        <v>33</v>
      </c>
      <c r="B63" s="409">
        <v>52.5</v>
      </c>
      <c r="C63" s="409">
        <v>70</v>
      </c>
      <c r="D63" s="409" t="s">
        <v>351</v>
      </c>
      <c r="E63" s="679"/>
      <c r="F63" s="679"/>
      <c r="G63" s="679"/>
      <c r="H63" s="679"/>
      <c r="I63" s="679"/>
      <c r="J63" s="679"/>
      <c r="K63" s="679"/>
      <c r="L63" s="679"/>
      <c r="M63" s="679"/>
      <c r="N63" s="679"/>
      <c r="O63" s="679"/>
      <c r="P63" s="679"/>
      <c r="Q63" s="679"/>
      <c r="R63" s="679"/>
      <c r="S63" s="679"/>
      <c r="T63" s="679"/>
      <c r="U63" s="679"/>
    </row>
    <row r="64" spans="1:21" ht="12" customHeight="1">
      <c r="A64" s="410" t="s">
        <v>32</v>
      </c>
      <c r="B64" s="409">
        <v>57.5</v>
      </c>
      <c r="C64" s="409">
        <v>66.150000000000006</v>
      </c>
      <c r="D64" s="409" t="s">
        <v>351</v>
      </c>
      <c r="E64" s="679"/>
      <c r="F64" s="679"/>
      <c r="G64" s="679"/>
      <c r="H64" s="679"/>
      <c r="I64" s="679"/>
      <c r="J64" s="679"/>
      <c r="K64" s="679"/>
      <c r="L64" s="679"/>
      <c r="M64" s="679"/>
      <c r="N64" s="679"/>
      <c r="O64" s="679"/>
      <c r="P64" s="679"/>
      <c r="Q64" s="679"/>
      <c r="R64" s="679"/>
      <c r="S64" s="679"/>
      <c r="T64" s="679"/>
      <c r="U64" s="679"/>
    </row>
    <row r="65" spans="1:21" ht="12" customHeight="1">
      <c r="A65" s="411" t="s">
        <v>34</v>
      </c>
      <c r="B65" s="407">
        <f t="shared" ref="B65:C65" si="10">AVERAGE(B66:B68)</f>
        <v>58</v>
      </c>
      <c r="C65" s="407">
        <f t="shared" si="10"/>
        <v>69.75</v>
      </c>
      <c r="D65" s="407" t="s">
        <v>4</v>
      </c>
      <c r="E65" s="679"/>
      <c r="F65" s="679"/>
      <c r="G65" s="679"/>
      <c r="H65" s="679"/>
      <c r="I65" s="679"/>
      <c r="J65" s="679"/>
      <c r="K65" s="679"/>
      <c r="L65" s="679"/>
      <c r="M65" s="679"/>
      <c r="N65" s="679"/>
      <c r="O65" s="679"/>
      <c r="P65" s="679"/>
      <c r="Q65" s="679"/>
      <c r="R65" s="679"/>
      <c r="S65" s="679"/>
      <c r="T65" s="679"/>
      <c r="U65" s="679"/>
    </row>
    <row r="66" spans="1:21" ht="12" customHeight="1">
      <c r="A66" s="410" t="s">
        <v>35</v>
      </c>
      <c r="B66" s="409" t="s">
        <v>351</v>
      </c>
      <c r="C66" s="409">
        <v>91</v>
      </c>
      <c r="D66" s="409" t="s">
        <v>351</v>
      </c>
      <c r="E66" s="679"/>
      <c r="F66" s="679"/>
      <c r="G66" s="679"/>
      <c r="H66" s="679"/>
      <c r="I66" s="679"/>
      <c r="J66" s="679"/>
      <c r="K66" s="679"/>
      <c r="L66" s="679"/>
      <c r="M66" s="679"/>
      <c r="N66" s="679"/>
      <c r="O66" s="679"/>
      <c r="P66" s="679"/>
      <c r="Q66" s="679"/>
      <c r="R66" s="679"/>
      <c r="S66" s="679"/>
      <c r="T66" s="679"/>
      <c r="U66" s="679"/>
    </row>
    <row r="67" spans="1:21" ht="12" customHeight="1">
      <c r="A67" s="410" t="s">
        <v>36</v>
      </c>
      <c r="B67" s="409">
        <v>58</v>
      </c>
      <c r="C67" s="409" t="s">
        <v>351</v>
      </c>
      <c r="D67" s="409" t="s">
        <v>351</v>
      </c>
      <c r="E67" s="679"/>
      <c r="F67" s="679"/>
      <c r="G67" s="679"/>
      <c r="H67" s="679"/>
      <c r="I67" s="679"/>
      <c r="J67" s="679"/>
      <c r="K67" s="679"/>
      <c r="L67" s="679"/>
      <c r="M67" s="679"/>
      <c r="N67" s="679"/>
      <c r="O67" s="679"/>
      <c r="P67" s="679"/>
      <c r="Q67" s="679"/>
      <c r="R67" s="679"/>
      <c r="S67" s="679"/>
      <c r="T67" s="679"/>
      <c r="U67" s="679"/>
    </row>
    <row r="68" spans="1:21" ht="12" customHeight="1">
      <c r="A68" s="410" t="s">
        <v>354</v>
      </c>
      <c r="B68" s="409" t="s">
        <v>351</v>
      </c>
      <c r="C68" s="409">
        <v>48.5</v>
      </c>
      <c r="D68" s="409" t="s">
        <v>351</v>
      </c>
      <c r="E68" s="679"/>
      <c r="F68" s="679"/>
      <c r="G68" s="679"/>
      <c r="H68" s="679"/>
      <c r="I68" s="679"/>
      <c r="J68" s="679"/>
      <c r="K68" s="679"/>
      <c r="L68" s="679"/>
      <c r="M68" s="679"/>
      <c r="N68" s="679"/>
      <c r="O68" s="679"/>
      <c r="P68" s="679"/>
      <c r="Q68" s="679"/>
      <c r="R68" s="679"/>
      <c r="S68" s="679"/>
      <c r="T68" s="679"/>
      <c r="U68" s="679"/>
    </row>
    <row r="69" spans="1:21" ht="12" customHeight="1">
      <c r="A69" s="411" t="s">
        <v>171</v>
      </c>
      <c r="B69" s="407">
        <f t="shared" ref="B69:C69" si="11">AVERAGE(B70:B71)</f>
        <v>53</v>
      </c>
      <c r="C69" s="407">
        <f t="shared" si="11"/>
        <v>55</v>
      </c>
      <c r="D69" s="407" t="s">
        <v>4</v>
      </c>
      <c r="E69" s="679"/>
      <c r="F69" s="679"/>
      <c r="G69" s="679"/>
      <c r="H69" s="679"/>
      <c r="I69" s="679"/>
      <c r="J69" s="679"/>
      <c r="K69" s="679"/>
      <c r="L69" s="679"/>
      <c r="M69" s="679"/>
      <c r="N69" s="679"/>
      <c r="O69" s="679"/>
      <c r="P69" s="679"/>
      <c r="Q69" s="679"/>
      <c r="R69" s="679"/>
      <c r="S69" s="679"/>
      <c r="T69" s="679"/>
      <c r="U69" s="679"/>
    </row>
    <row r="70" spans="1:21" ht="12" customHeight="1">
      <c r="A70" s="410" t="s">
        <v>172</v>
      </c>
      <c r="B70" s="409" t="s">
        <v>351</v>
      </c>
      <c r="C70" s="409">
        <v>55</v>
      </c>
      <c r="D70" s="409" t="s">
        <v>351</v>
      </c>
      <c r="E70" s="679"/>
      <c r="F70" s="679"/>
      <c r="G70" s="679"/>
      <c r="H70" s="679"/>
      <c r="I70" s="679"/>
      <c r="J70" s="679"/>
      <c r="K70" s="679"/>
      <c r="L70" s="679"/>
      <c r="M70" s="679"/>
      <c r="N70" s="679"/>
      <c r="O70" s="679"/>
      <c r="P70" s="679"/>
      <c r="Q70" s="679"/>
      <c r="R70" s="679"/>
      <c r="S70" s="679"/>
      <c r="T70" s="679"/>
      <c r="U70" s="679"/>
    </row>
    <row r="71" spans="1:21" ht="12" customHeight="1">
      <c r="A71" s="410" t="s">
        <v>461</v>
      </c>
      <c r="B71" s="409">
        <v>53</v>
      </c>
      <c r="C71" s="409" t="s">
        <v>351</v>
      </c>
      <c r="D71" s="409" t="s">
        <v>351</v>
      </c>
      <c r="E71" s="679"/>
      <c r="F71" s="679"/>
      <c r="G71" s="679"/>
      <c r="H71" s="679"/>
      <c r="I71" s="679"/>
      <c r="J71" s="679"/>
      <c r="K71" s="679"/>
      <c r="L71" s="679"/>
      <c r="M71" s="679"/>
      <c r="N71" s="679"/>
      <c r="O71" s="679"/>
      <c r="P71" s="679"/>
      <c r="Q71" s="679"/>
      <c r="R71" s="679"/>
      <c r="S71" s="679"/>
      <c r="T71" s="679"/>
      <c r="U71" s="679"/>
    </row>
    <row r="72" spans="1:21" ht="12" customHeight="1">
      <c r="A72" s="411" t="s">
        <v>70</v>
      </c>
      <c r="B72" s="407">
        <f t="shared" ref="B72:D72" si="12">AVERAGE(B73:B76)</f>
        <v>58.292500000000004</v>
      </c>
      <c r="C72" s="407">
        <f t="shared" si="12"/>
        <v>57.833333333333336</v>
      </c>
      <c r="D72" s="407">
        <f t="shared" si="12"/>
        <v>70</v>
      </c>
      <c r="E72" s="679"/>
      <c r="F72" s="679"/>
      <c r="G72" s="679"/>
      <c r="H72" s="679"/>
      <c r="I72" s="679"/>
      <c r="J72" s="679"/>
      <c r="K72" s="679"/>
      <c r="L72" s="679"/>
      <c r="M72" s="679"/>
      <c r="N72" s="679"/>
      <c r="O72" s="679"/>
      <c r="P72" s="679"/>
      <c r="Q72" s="679"/>
      <c r="R72" s="679"/>
      <c r="S72" s="679"/>
      <c r="T72" s="679"/>
      <c r="U72" s="679"/>
    </row>
    <row r="73" spans="1:21" ht="12" customHeight="1">
      <c r="A73" s="410" t="s">
        <v>421</v>
      </c>
      <c r="B73" s="409">
        <v>51.67</v>
      </c>
      <c r="C73" s="409">
        <v>60</v>
      </c>
      <c r="D73" s="409" t="s">
        <v>351</v>
      </c>
      <c r="E73" s="679"/>
      <c r="F73" s="679"/>
      <c r="G73" s="679"/>
      <c r="H73" s="679"/>
      <c r="I73" s="679"/>
      <c r="J73" s="679"/>
      <c r="K73" s="679"/>
      <c r="L73" s="679"/>
      <c r="M73" s="679"/>
      <c r="N73" s="679"/>
      <c r="O73" s="679"/>
      <c r="P73" s="679"/>
      <c r="Q73" s="679"/>
      <c r="R73" s="679"/>
      <c r="S73" s="679"/>
      <c r="T73" s="679"/>
      <c r="U73" s="679"/>
    </row>
    <row r="74" spans="1:21" ht="12" customHeight="1">
      <c r="A74" s="410" t="s">
        <v>462</v>
      </c>
      <c r="B74" s="409">
        <v>64</v>
      </c>
      <c r="C74" s="409" t="s">
        <v>351</v>
      </c>
      <c r="D74" s="409">
        <v>70</v>
      </c>
      <c r="E74" s="679"/>
      <c r="F74" s="679"/>
      <c r="G74" s="679"/>
      <c r="H74" s="679"/>
      <c r="I74" s="679"/>
      <c r="J74" s="679"/>
      <c r="K74" s="679"/>
      <c r="L74" s="679"/>
      <c r="M74" s="679"/>
      <c r="N74" s="679"/>
      <c r="O74" s="679"/>
      <c r="P74" s="679"/>
      <c r="Q74" s="679"/>
      <c r="R74" s="679"/>
      <c r="S74" s="679"/>
      <c r="T74" s="679"/>
      <c r="U74" s="679"/>
    </row>
    <row r="75" spans="1:21" ht="12" customHeight="1">
      <c r="A75" s="410" t="s">
        <v>49</v>
      </c>
      <c r="B75" s="409">
        <v>65</v>
      </c>
      <c r="C75" s="409">
        <v>67.5</v>
      </c>
      <c r="D75" s="409" t="s">
        <v>351</v>
      </c>
      <c r="E75" s="679"/>
      <c r="F75" s="679"/>
      <c r="G75" s="679"/>
      <c r="H75" s="679"/>
      <c r="I75" s="679"/>
      <c r="J75" s="679"/>
      <c r="K75" s="679"/>
      <c r="L75" s="679"/>
      <c r="M75" s="679"/>
      <c r="N75" s="679"/>
      <c r="O75" s="679"/>
      <c r="P75" s="679"/>
      <c r="Q75" s="679"/>
      <c r="R75" s="679"/>
      <c r="S75" s="679"/>
      <c r="T75" s="679"/>
      <c r="U75" s="679"/>
    </row>
    <row r="76" spans="1:21" ht="12" customHeight="1">
      <c r="A76" s="410" t="s">
        <v>50</v>
      </c>
      <c r="B76" s="409">
        <v>52.5</v>
      </c>
      <c r="C76" s="409">
        <v>46</v>
      </c>
      <c r="D76" s="409" t="s">
        <v>351</v>
      </c>
      <c r="E76" s="679"/>
      <c r="F76" s="679"/>
      <c r="G76" s="679"/>
      <c r="H76" s="679"/>
      <c r="I76" s="679"/>
      <c r="J76" s="679"/>
      <c r="K76" s="679"/>
      <c r="L76" s="679"/>
      <c r="M76" s="679"/>
      <c r="N76" s="679"/>
      <c r="O76" s="679"/>
      <c r="P76" s="679"/>
      <c r="Q76" s="679"/>
      <c r="R76" s="679"/>
      <c r="S76" s="679"/>
      <c r="T76" s="679"/>
      <c r="U76" s="679"/>
    </row>
    <row r="77" spans="1:21" ht="12" customHeight="1">
      <c r="A77" s="411" t="s">
        <v>59</v>
      </c>
      <c r="B77" s="407" t="s">
        <v>4</v>
      </c>
      <c r="C77" s="407">
        <v>60</v>
      </c>
      <c r="D77" s="407" t="s">
        <v>4</v>
      </c>
      <c r="E77" s="679"/>
      <c r="F77" s="679"/>
      <c r="G77" s="679"/>
      <c r="H77" s="679"/>
      <c r="I77" s="679"/>
      <c r="J77" s="679"/>
      <c r="K77" s="679"/>
      <c r="L77" s="679"/>
      <c r="M77" s="679"/>
      <c r="N77" s="679"/>
      <c r="O77" s="679"/>
      <c r="P77" s="679"/>
      <c r="Q77" s="679"/>
      <c r="R77" s="679"/>
      <c r="S77" s="679"/>
      <c r="T77" s="679"/>
      <c r="U77" s="679"/>
    </row>
    <row r="78" spans="1:21" ht="12" customHeight="1">
      <c r="A78" s="410" t="s">
        <v>60</v>
      </c>
      <c r="B78" s="409" t="s">
        <v>351</v>
      </c>
      <c r="C78" s="409">
        <v>60</v>
      </c>
      <c r="D78" s="409" t="s">
        <v>351</v>
      </c>
      <c r="E78" s="679"/>
      <c r="F78" s="679"/>
      <c r="G78" s="679"/>
      <c r="H78" s="679"/>
      <c r="I78" s="679"/>
      <c r="J78" s="679"/>
      <c r="K78" s="679"/>
      <c r="L78" s="679"/>
      <c r="M78" s="679"/>
      <c r="N78" s="679"/>
      <c r="O78" s="679"/>
      <c r="P78" s="679"/>
      <c r="Q78" s="679"/>
      <c r="R78" s="679"/>
      <c r="S78" s="679"/>
      <c r="T78" s="679"/>
      <c r="U78" s="679"/>
    </row>
    <row r="79" spans="1:21" ht="12" customHeight="1">
      <c r="A79" s="411" t="s">
        <v>37</v>
      </c>
      <c r="B79" s="407">
        <f t="shared" ref="B79:C79" si="13">AVERAGE(B80)</f>
        <v>42.5</v>
      </c>
      <c r="C79" s="407">
        <f t="shared" si="13"/>
        <v>48.33</v>
      </c>
      <c r="D79" s="407" t="s">
        <v>4</v>
      </c>
      <c r="E79" s="679"/>
      <c r="F79" s="679"/>
      <c r="G79" s="679"/>
      <c r="H79" s="679"/>
      <c r="I79" s="679"/>
      <c r="J79" s="679"/>
      <c r="K79" s="679"/>
      <c r="L79" s="679"/>
      <c r="M79" s="679"/>
      <c r="N79" s="679"/>
      <c r="O79" s="679"/>
      <c r="P79" s="679"/>
      <c r="Q79" s="679"/>
      <c r="R79" s="679"/>
      <c r="S79" s="679"/>
      <c r="T79" s="679"/>
      <c r="U79" s="679"/>
    </row>
    <row r="80" spans="1:21" ht="12" customHeight="1">
      <c r="A80" s="412" t="s">
        <v>38</v>
      </c>
      <c r="B80" s="629">
        <v>42.5</v>
      </c>
      <c r="C80" s="629">
        <v>48.33</v>
      </c>
      <c r="D80" s="629" t="s">
        <v>351</v>
      </c>
      <c r="E80" s="679"/>
      <c r="F80" s="679"/>
      <c r="G80" s="679"/>
      <c r="H80" s="679"/>
      <c r="I80" s="679"/>
      <c r="J80" s="679"/>
      <c r="K80" s="679"/>
      <c r="L80" s="679"/>
      <c r="M80" s="679"/>
      <c r="N80" s="679"/>
      <c r="O80" s="679"/>
      <c r="P80" s="679"/>
      <c r="Q80" s="679"/>
      <c r="R80" s="679"/>
      <c r="S80" s="679"/>
      <c r="T80" s="679"/>
      <c r="U80" s="679"/>
    </row>
    <row r="81" spans="1:21" ht="9" customHeight="1">
      <c r="A81" s="587" t="s">
        <v>73</v>
      </c>
      <c r="B81" s="682"/>
      <c r="C81" s="682"/>
      <c r="D81" s="682"/>
      <c r="E81" s="679"/>
      <c r="F81" s="679"/>
      <c r="G81" s="679"/>
      <c r="H81" s="679"/>
      <c r="I81" s="679"/>
      <c r="J81" s="679"/>
      <c r="K81" s="679"/>
      <c r="L81" s="679"/>
      <c r="M81" s="679"/>
      <c r="N81" s="679"/>
      <c r="O81" s="679"/>
      <c r="P81" s="679"/>
      <c r="Q81" s="679"/>
      <c r="R81" s="679"/>
      <c r="S81" s="679"/>
      <c r="T81" s="679"/>
      <c r="U81" s="679"/>
    </row>
    <row r="82" spans="1:21" ht="9" customHeight="1">
      <c r="A82" s="588" t="s">
        <v>55</v>
      </c>
      <c r="B82" s="682"/>
      <c r="C82" s="682"/>
      <c r="D82" s="682"/>
      <c r="E82" s="679"/>
      <c r="F82" s="679"/>
      <c r="G82" s="679"/>
      <c r="H82" s="679"/>
      <c r="I82" s="679"/>
      <c r="J82" s="679"/>
      <c r="K82" s="679"/>
      <c r="L82" s="679"/>
      <c r="M82" s="679"/>
      <c r="N82" s="679"/>
      <c r="O82" s="679"/>
      <c r="P82" s="679"/>
      <c r="Q82" s="679"/>
      <c r="R82" s="679"/>
      <c r="S82" s="679"/>
      <c r="T82" s="679"/>
      <c r="U82" s="679"/>
    </row>
    <row r="83" spans="1:21" ht="9" customHeight="1">
      <c r="A83" s="588" t="s">
        <v>56</v>
      </c>
      <c r="B83" s="682"/>
      <c r="C83" s="682"/>
      <c r="D83" s="682"/>
      <c r="E83" s="679"/>
      <c r="F83" s="679"/>
      <c r="G83" s="679"/>
      <c r="H83" s="679"/>
      <c r="I83" s="679"/>
      <c r="J83" s="679"/>
      <c r="K83" s="679"/>
      <c r="L83" s="679"/>
      <c r="M83" s="679"/>
      <c r="N83" s="679"/>
      <c r="O83" s="679"/>
      <c r="P83" s="679"/>
      <c r="Q83" s="679"/>
      <c r="R83" s="679"/>
      <c r="S83" s="679"/>
      <c r="T83" s="679"/>
      <c r="U83" s="679"/>
    </row>
    <row r="84" spans="1:21" ht="15.75" customHeight="1">
      <c r="A84" s="682"/>
      <c r="B84" s="682"/>
      <c r="C84" s="682"/>
      <c r="D84" s="682"/>
      <c r="E84" s="679"/>
      <c r="F84" s="679"/>
      <c r="G84" s="679"/>
      <c r="H84" s="679"/>
      <c r="I84" s="679"/>
      <c r="J84" s="679"/>
      <c r="K84" s="679"/>
      <c r="L84" s="679"/>
      <c r="M84" s="679"/>
      <c r="N84" s="679"/>
      <c r="O84" s="679"/>
      <c r="P84" s="679"/>
      <c r="Q84" s="679"/>
      <c r="R84" s="679"/>
      <c r="S84" s="679"/>
      <c r="T84" s="679"/>
      <c r="U84" s="679"/>
    </row>
    <row r="85" spans="1:21" ht="15.75" customHeight="1">
      <c r="A85" s="682"/>
      <c r="B85" s="682"/>
      <c r="C85" s="682"/>
      <c r="D85" s="682"/>
      <c r="E85" s="679"/>
      <c r="F85" s="679"/>
      <c r="G85" s="679"/>
      <c r="H85" s="679"/>
      <c r="I85" s="679"/>
      <c r="J85" s="679"/>
      <c r="K85" s="679"/>
      <c r="L85" s="679"/>
      <c r="M85" s="679"/>
      <c r="N85" s="679"/>
      <c r="O85" s="679"/>
      <c r="P85" s="679"/>
      <c r="Q85" s="679"/>
      <c r="R85" s="679"/>
      <c r="S85" s="679"/>
      <c r="T85" s="679"/>
      <c r="U85" s="679"/>
    </row>
    <row r="86" spans="1:21" ht="15.75" customHeight="1">
      <c r="A86" s="682"/>
      <c r="B86" s="682"/>
      <c r="C86" s="682"/>
      <c r="D86" s="682"/>
      <c r="E86" s="679"/>
      <c r="F86" s="679"/>
      <c r="G86" s="679"/>
      <c r="H86" s="679"/>
      <c r="I86" s="679"/>
      <c r="J86" s="679"/>
      <c r="K86" s="679"/>
      <c r="L86" s="679"/>
      <c r="M86" s="679"/>
      <c r="N86" s="679"/>
      <c r="O86" s="679"/>
      <c r="P86" s="679"/>
      <c r="Q86" s="679"/>
      <c r="R86" s="679"/>
      <c r="S86" s="679"/>
      <c r="T86" s="679"/>
      <c r="U86" s="679"/>
    </row>
    <row r="87" spans="1:21" ht="15.75" customHeight="1">
      <c r="A87" s="682"/>
      <c r="B87" s="682"/>
      <c r="C87" s="682"/>
      <c r="D87" s="682"/>
      <c r="E87" s="679"/>
      <c r="F87" s="679"/>
      <c r="G87" s="679"/>
      <c r="H87" s="679"/>
      <c r="I87" s="679"/>
      <c r="J87" s="679"/>
      <c r="K87" s="679"/>
      <c r="L87" s="679"/>
      <c r="M87" s="679"/>
      <c r="N87" s="679"/>
      <c r="O87" s="679"/>
      <c r="P87" s="679"/>
      <c r="Q87" s="679"/>
      <c r="R87" s="679"/>
      <c r="S87" s="679"/>
      <c r="T87" s="679"/>
      <c r="U87" s="679"/>
    </row>
    <row r="88" spans="1:21" ht="15.75" customHeight="1">
      <c r="A88" s="682"/>
      <c r="B88" s="682"/>
      <c r="C88" s="682"/>
      <c r="D88" s="682"/>
      <c r="E88" s="679"/>
      <c r="F88" s="679"/>
      <c r="G88" s="679"/>
      <c r="H88" s="679"/>
      <c r="I88" s="679"/>
      <c r="J88" s="679"/>
      <c r="K88" s="679"/>
      <c r="L88" s="679"/>
      <c r="M88" s="679"/>
      <c r="N88" s="679"/>
      <c r="O88" s="679"/>
      <c r="P88" s="679"/>
      <c r="Q88" s="679"/>
      <c r="R88" s="679"/>
      <c r="S88" s="679"/>
      <c r="T88" s="679"/>
      <c r="U88" s="679"/>
    </row>
    <row r="89" spans="1:21" ht="15.75" customHeight="1">
      <c r="A89" s="682"/>
      <c r="B89" s="682"/>
      <c r="C89" s="682"/>
      <c r="D89" s="682"/>
      <c r="E89" s="679"/>
      <c r="F89" s="679"/>
      <c r="G89" s="679"/>
      <c r="H89" s="679"/>
      <c r="I89" s="679"/>
      <c r="J89" s="679"/>
      <c r="K89" s="679"/>
      <c r="L89" s="679"/>
      <c r="M89" s="679"/>
      <c r="N89" s="679"/>
      <c r="O89" s="679"/>
      <c r="P89" s="679"/>
      <c r="Q89" s="679"/>
      <c r="R89" s="679"/>
      <c r="S89" s="679"/>
      <c r="T89" s="679"/>
      <c r="U89" s="679"/>
    </row>
    <row r="90" spans="1:21" ht="15.75" customHeight="1">
      <c r="A90" s="682"/>
      <c r="B90" s="682"/>
      <c r="C90" s="682"/>
      <c r="D90" s="682"/>
      <c r="E90" s="679"/>
      <c r="F90" s="679"/>
      <c r="G90" s="679"/>
      <c r="H90" s="679"/>
      <c r="I90" s="679"/>
      <c r="J90" s="679"/>
      <c r="K90" s="679"/>
      <c r="L90" s="679"/>
      <c r="M90" s="679"/>
      <c r="N90" s="679"/>
      <c r="O90" s="679"/>
      <c r="P90" s="679"/>
      <c r="Q90" s="679"/>
      <c r="R90" s="679"/>
      <c r="S90" s="679"/>
      <c r="T90" s="679"/>
      <c r="U90" s="679"/>
    </row>
    <row r="91" spans="1:21" ht="15.75" customHeight="1">
      <c r="A91" s="682"/>
      <c r="B91" s="682"/>
      <c r="C91" s="682"/>
      <c r="D91" s="682"/>
      <c r="E91" s="679"/>
      <c r="F91" s="679"/>
      <c r="G91" s="679"/>
      <c r="H91" s="679"/>
      <c r="I91" s="679"/>
      <c r="J91" s="679"/>
      <c r="K91" s="679"/>
      <c r="L91" s="679"/>
      <c r="M91" s="679"/>
      <c r="N91" s="679"/>
      <c r="O91" s="679"/>
      <c r="P91" s="679"/>
      <c r="Q91" s="679"/>
      <c r="R91" s="679"/>
      <c r="S91" s="679"/>
      <c r="T91" s="679"/>
      <c r="U91" s="679"/>
    </row>
    <row r="92" spans="1:21" ht="15.75" customHeight="1">
      <c r="A92" s="682"/>
      <c r="B92" s="682"/>
      <c r="C92" s="682"/>
      <c r="D92" s="682"/>
      <c r="E92" s="679"/>
      <c r="F92" s="679"/>
      <c r="G92" s="679"/>
      <c r="H92" s="679"/>
      <c r="I92" s="679"/>
      <c r="J92" s="679"/>
      <c r="K92" s="679"/>
      <c r="L92" s="679"/>
      <c r="M92" s="679"/>
      <c r="N92" s="679"/>
      <c r="O92" s="679"/>
      <c r="P92" s="679"/>
      <c r="Q92" s="679"/>
      <c r="R92" s="679"/>
      <c r="S92" s="679"/>
      <c r="T92" s="679"/>
      <c r="U92" s="679"/>
    </row>
    <row r="93" spans="1:21" ht="15.75" customHeight="1">
      <c r="A93" s="682"/>
      <c r="B93" s="682"/>
      <c r="C93" s="682"/>
      <c r="D93" s="682"/>
      <c r="E93" s="679"/>
      <c r="F93" s="679"/>
      <c r="G93" s="679"/>
      <c r="H93" s="679"/>
      <c r="I93" s="679"/>
      <c r="J93" s="679"/>
      <c r="K93" s="679"/>
      <c r="L93" s="679"/>
      <c r="M93" s="679"/>
      <c r="N93" s="679"/>
      <c r="O93" s="679"/>
      <c r="P93" s="679"/>
      <c r="Q93" s="679"/>
      <c r="R93" s="679"/>
      <c r="S93" s="679"/>
      <c r="T93" s="679"/>
      <c r="U93" s="679"/>
    </row>
    <row r="94" spans="1:21" ht="15.75" customHeight="1">
      <c r="A94" s="682"/>
      <c r="B94" s="682"/>
      <c r="C94" s="682"/>
      <c r="D94" s="682"/>
      <c r="E94" s="679"/>
      <c r="F94" s="679"/>
      <c r="G94" s="679"/>
      <c r="H94" s="679"/>
      <c r="I94" s="679"/>
      <c r="J94" s="679"/>
      <c r="K94" s="679"/>
      <c r="L94" s="679"/>
      <c r="M94" s="679"/>
      <c r="N94" s="679"/>
      <c r="O94" s="679"/>
      <c r="P94" s="679"/>
      <c r="Q94" s="679"/>
      <c r="R94" s="679"/>
      <c r="S94" s="679"/>
      <c r="T94" s="679"/>
      <c r="U94" s="679"/>
    </row>
    <row r="95" spans="1:21" ht="15.75" customHeight="1">
      <c r="A95" s="682"/>
      <c r="B95" s="682"/>
      <c r="C95" s="682"/>
      <c r="D95" s="682"/>
      <c r="E95" s="679"/>
      <c r="F95" s="679"/>
      <c r="G95" s="679"/>
      <c r="H95" s="679"/>
      <c r="I95" s="679"/>
      <c r="J95" s="679"/>
      <c r="K95" s="679"/>
      <c r="L95" s="679"/>
      <c r="M95" s="679"/>
      <c r="N95" s="679"/>
      <c r="O95" s="679"/>
      <c r="P95" s="679"/>
      <c r="Q95" s="679"/>
      <c r="R95" s="679"/>
      <c r="S95" s="679"/>
      <c r="T95" s="679"/>
      <c r="U95" s="679"/>
    </row>
    <row r="96" spans="1:21" ht="15.75" customHeight="1">
      <c r="A96" s="682"/>
      <c r="B96" s="682"/>
      <c r="C96" s="682"/>
      <c r="D96" s="682"/>
      <c r="E96" s="679"/>
      <c r="F96" s="679"/>
      <c r="G96" s="679"/>
      <c r="H96" s="679"/>
      <c r="I96" s="679"/>
      <c r="J96" s="679"/>
      <c r="K96" s="679"/>
      <c r="L96" s="679"/>
      <c r="M96" s="679"/>
      <c r="N96" s="679"/>
      <c r="O96" s="679"/>
      <c r="P96" s="679"/>
      <c r="Q96" s="679"/>
      <c r="R96" s="679"/>
      <c r="S96" s="679"/>
      <c r="T96" s="679"/>
      <c r="U96" s="679"/>
    </row>
    <row r="97" spans="1:21" ht="15.75" customHeight="1">
      <c r="A97" s="682"/>
      <c r="B97" s="682"/>
      <c r="C97" s="682"/>
      <c r="D97" s="682"/>
      <c r="E97" s="679"/>
      <c r="F97" s="679"/>
      <c r="G97" s="679"/>
      <c r="H97" s="679"/>
      <c r="I97" s="679"/>
      <c r="J97" s="679"/>
      <c r="K97" s="679"/>
      <c r="L97" s="679"/>
      <c r="M97" s="679"/>
      <c r="N97" s="679"/>
      <c r="O97" s="679"/>
      <c r="P97" s="679"/>
      <c r="Q97" s="679"/>
      <c r="R97" s="679"/>
      <c r="S97" s="679"/>
      <c r="T97" s="679"/>
      <c r="U97" s="679"/>
    </row>
    <row r="98" spans="1:21" ht="15.75" customHeight="1">
      <c r="A98" s="682"/>
      <c r="B98" s="682"/>
      <c r="C98" s="682"/>
      <c r="D98" s="682"/>
      <c r="E98" s="679"/>
      <c r="F98" s="679"/>
      <c r="G98" s="679"/>
      <c r="H98" s="679"/>
      <c r="I98" s="679"/>
      <c r="J98" s="679"/>
      <c r="K98" s="679"/>
      <c r="L98" s="679"/>
      <c r="M98" s="679"/>
      <c r="N98" s="679"/>
      <c r="O98" s="679"/>
      <c r="P98" s="679"/>
      <c r="Q98" s="679"/>
      <c r="R98" s="679"/>
      <c r="S98" s="679"/>
      <c r="T98" s="679"/>
      <c r="U98" s="679"/>
    </row>
    <row r="99" spans="1:21" ht="15.75" customHeight="1">
      <c r="A99" s="682"/>
      <c r="B99" s="682"/>
      <c r="C99" s="682"/>
      <c r="D99" s="682"/>
      <c r="E99" s="679"/>
      <c r="F99" s="679"/>
      <c r="G99" s="679"/>
      <c r="H99" s="679"/>
      <c r="I99" s="679"/>
      <c r="J99" s="679"/>
      <c r="K99" s="679"/>
      <c r="L99" s="679"/>
      <c r="M99" s="679"/>
      <c r="N99" s="679"/>
      <c r="O99" s="679"/>
      <c r="P99" s="679"/>
      <c r="Q99" s="679"/>
      <c r="R99" s="679"/>
      <c r="S99" s="679"/>
      <c r="T99" s="679"/>
      <c r="U99" s="679"/>
    </row>
    <row r="100" spans="1:21" ht="15.75" customHeight="1">
      <c r="A100" s="682"/>
      <c r="B100" s="682"/>
      <c r="C100" s="682"/>
      <c r="D100" s="682"/>
      <c r="E100" s="679"/>
      <c r="F100" s="679"/>
      <c r="G100" s="679"/>
      <c r="H100" s="679"/>
      <c r="I100" s="679"/>
      <c r="J100" s="679"/>
      <c r="K100" s="679"/>
      <c r="L100" s="679"/>
      <c r="M100" s="679"/>
      <c r="N100" s="679"/>
      <c r="O100" s="679"/>
      <c r="P100" s="679"/>
      <c r="Q100" s="679"/>
      <c r="R100" s="679"/>
      <c r="S100" s="679"/>
      <c r="T100" s="679"/>
      <c r="U100" s="679"/>
    </row>
    <row r="101" spans="1:21" ht="15.75" customHeight="1">
      <c r="A101" s="682"/>
      <c r="B101" s="682"/>
      <c r="C101" s="682"/>
      <c r="D101" s="682"/>
      <c r="E101" s="679"/>
      <c r="F101" s="679"/>
      <c r="G101" s="679"/>
      <c r="H101" s="679"/>
      <c r="I101" s="679"/>
      <c r="J101" s="679"/>
      <c r="K101" s="679"/>
      <c r="L101" s="679"/>
      <c r="M101" s="679"/>
      <c r="N101" s="679"/>
      <c r="O101" s="679"/>
      <c r="P101" s="679"/>
      <c r="Q101" s="679"/>
      <c r="R101" s="679"/>
      <c r="S101" s="679"/>
      <c r="T101" s="679"/>
      <c r="U101" s="679"/>
    </row>
    <row r="102" spans="1:21" ht="15.75" customHeight="1">
      <c r="A102" s="682"/>
      <c r="B102" s="682"/>
      <c r="C102" s="682"/>
      <c r="D102" s="682"/>
      <c r="E102" s="679"/>
      <c r="F102" s="679"/>
      <c r="G102" s="679"/>
      <c r="H102" s="679"/>
      <c r="I102" s="679"/>
      <c r="J102" s="679"/>
      <c r="K102" s="679"/>
      <c r="L102" s="679"/>
      <c r="M102" s="679"/>
      <c r="N102" s="679"/>
      <c r="O102" s="679"/>
      <c r="P102" s="679"/>
      <c r="Q102" s="679"/>
      <c r="R102" s="679"/>
      <c r="S102" s="679"/>
      <c r="T102" s="679"/>
      <c r="U102" s="679"/>
    </row>
    <row r="103" spans="1:21" ht="15.75" customHeight="1">
      <c r="A103" s="682"/>
      <c r="B103" s="682"/>
      <c r="C103" s="682"/>
      <c r="D103" s="682"/>
      <c r="E103" s="679"/>
      <c r="F103" s="679"/>
      <c r="G103" s="679"/>
      <c r="H103" s="679"/>
      <c r="I103" s="679"/>
      <c r="J103" s="679"/>
      <c r="K103" s="679"/>
      <c r="L103" s="679"/>
      <c r="M103" s="679"/>
      <c r="N103" s="679"/>
      <c r="O103" s="679"/>
      <c r="P103" s="679"/>
      <c r="Q103" s="679"/>
      <c r="R103" s="679"/>
      <c r="S103" s="679"/>
      <c r="T103" s="679"/>
      <c r="U103" s="679"/>
    </row>
    <row r="104" spans="1:21" ht="15.75" customHeight="1">
      <c r="A104" s="682"/>
      <c r="B104" s="682"/>
      <c r="C104" s="682"/>
      <c r="D104" s="682"/>
      <c r="E104" s="679"/>
      <c r="F104" s="679"/>
      <c r="G104" s="679"/>
      <c r="H104" s="679"/>
      <c r="I104" s="679"/>
      <c r="J104" s="679"/>
      <c r="K104" s="679"/>
      <c r="L104" s="679"/>
      <c r="M104" s="679"/>
      <c r="N104" s="679"/>
      <c r="O104" s="679"/>
      <c r="P104" s="679"/>
      <c r="Q104" s="679"/>
      <c r="R104" s="679"/>
      <c r="S104" s="679"/>
      <c r="T104" s="679"/>
      <c r="U104" s="679"/>
    </row>
    <row r="105" spans="1:21" ht="15.75" customHeight="1">
      <c r="A105" s="682"/>
      <c r="B105" s="682"/>
      <c r="C105" s="682"/>
      <c r="D105" s="682"/>
      <c r="E105" s="679"/>
      <c r="F105" s="679"/>
      <c r="G105" s="679"/>
      <c r="H105" s="679"/>
      <c r="I105" s="679"/>
      <c r="J105" s="679"/>
      <c r="K105" s="679"/>
      <c r="L105" s="679"/>
      <c r="M105" s="679"/>
      <c r="N105" s="679"/>
      <c r="O105" s="679"/>
      <c r="P105" s="679"/>
      <c r="Q105" s="679"/>
      <c r="R105" s="679"/>
      <c r="S105" s="679"/>
      <c r="T105" s="679"/>
      <c r="U105" s="679"/>
    </row>
    <row r="106" spans="1:21" ht="15.75" customHeight="1">
      <c r="A106" s="682"/>
      <c r="B106" s="682"/>
      <c r="C106" s="682"/>
      <c r="D106" s="682"/>
      <c r="E106" s="679"/>
      <c r="F106" s="679"/>
      <c r="G106" s="679"/>
      <c r="H106" s="679"/>
      <c r="I106" s="679"/>
      <c r="J106" s="679"/>
      <c r="K106" s="679"/>
      <c r="L106" s="679"/>
      <c r="M106" s="679"/>
      <c r="N106" s="679"/>
      <c r="O106" s="679"/>
      <c r="P106" s="679"/>
      <c r="Q106" s="679"/>
      <c r="R106" s="679"/>
      <c r="S106" s="679"/>
      <c r="T106" s="679"/>
      <c r="U106" s="679"/>
    </row>
    <row r="107" spans="1:21" ht="15.75" customHeight="1">
      <c r="A107" s="682"/>
      <c r="B107" s="682"/>
      <c r="C107" s="682"/>
      <c r="D107" s="682"/>
      <c r="E107" s="679"/>
      <c r="F107" s="679"/>
      <c r="G107" s="679"/>
      <c r="H107" s="679"/>
      <c r="I107" s="679"/>
      <c r="J107" s="679"/>
      <c r="K107" s="679"/>
      <c r="L107" s="679"/>
      <c r="M107" s="679"/>
      <c r="N107" s="679"/>
      <c r="O107" s="679"/>
      <c r="P107" s="679"/>
      <c r="Q107" s="679"/>
      <c r="R107" s="679"/>
      <c r="S107" s="679"/>
      <c r="T107" s="679"/>
      <c r="U107" s="679"/>
    </row>
    <row r="108" spans="1:21" ht="15.75" customHeight="1">
      <c r="A108" s="682"/>
      <c r="B108" s="682"/>
      <c r="C108" s="682"/>
      <c r="D108" s="682"/>
      <c r="E108" s="679"/>
      <c r="F108" s="679"/>
      <c r="G108" s="679"/>
      <c r="H108" s="679"/>
      <c r="I108" s="679"/>
      <c r="J108" s="679"/>
      <c r="K108" s="679"/>
      <c r="L108" s="679"/>
      <c r="M108" s="679"/>
      <c r="N108" s="679"/>
      <c r="O108" s="679"/>
      <c r="P108" s="679"/>
      <c r="Q108" s="679"/>
      <c r="R108" s="679"/>
      <c r="S108" s="679"/>
      <c r="T108" s="679"/>
      <c r="U108" s="679"/>
    </row>
    <row r="109" spans="1:21" ht="15.75" customHeight="1">
      <c r="A109" s="682"/>
      <c r="B109" s="682"/>
      <c r="C109" s="682"/>
      <c r="D109" s="682"/>
      <c r="E109" s="679"/>
      <c r="F109" s="679"/>
      <c r="G109" s="679"/>
      <c r="H109" s="679"/>
      <c r="I109" s="679"/>
      <c r="J109" s="679"/>
      <c r="K109" s="679"/>
      <c r="L109" s="679"/>
      <c r="M109" s="679"/>
      <c r="N109" s="679"/>
      <c r="O109" s="679"/>
      <c r="P109" s="679"/>
      <c r="Q109" s="679"/>
      <c r="R109" s="679"/>
      <c r="S109" s="679"/>
      <c r="T109" s="679"/>
      <c r="U109" s="679"/>
    </row>
    <row r="110" spans="1:21" ht="15.75" customHeight="1">
      <c r="A110" s="682"/>
      <c r="B110" s="682"/>
      <c r="C110" s="682"/>
      <c r="D110" s="682"/>
      <c r="E110" s="679"/>
      <c r="F110" s="679"/>
      <c r="G110" s="679"/>
      <c r="H110" s="679"/>
      <c r="I110" s="679"/>
      <c r="J110" s="679"/>
      <c r="K110" s="679"/>
      <c r="L110" s="679"/>
      <c r="M110" s="679"/>
      <c r="N110" s="679"/>
      <c r="O110" s="679"/>
      <c r="P110" s="679"/>
      <c r="Q110" s="679"/>
      <c r="R110" s="679"/>
      <c r="S110" s="679"/>
      <c r="T110" s="679"/>
      <c r="U110" s="679"/>
    </row>
    <row r="111" spans="1:21" ht="15.75" customHeight="1">
      <c r="A111" s="682"/>
      <c r="B111" s="682"/>
      <c r="C111" s="682"/>
      <c r="D111" s="682"/>
      <c r="E111" s="679"/>
      <c r="F111" s="679"/>
      <c r="G111" s="679"/>
      <c r="H111" s="679"/>
      <c r="I111" s="679"/>
      <c r="J111" s="679"/>
      <c r="K111" s="679"/>
      <c r="L111" s="679"/>
      <c r="M111" s="679"/>
      <c r="N111" s="679"/>
      <c r="O111" s="679"/>
      <c r="P111" s="679"/>
      <c r="Q111" s="679"/>
      <c r="R111" s="679"/>
      <c r="S111" s="679"/>
      <c r="T111" s="679"/>
      <c r="U111" s="679"/>
    </row>
    <row r="112" spans="1:21" ht="15.75" customHeight="1">
      <c r="A112" s="682"/>
      <c r="B112" s="682"/>
      <c r="C112" s="682"/>
      <c r="D112" s="682"/>
      <c r="E112" s="679"/>
      <c r="F112" s="679"/>
      <c r="G112" s="679"/>
      <c r="H112" s="679"/>
      <c r="I112" s="679"/>
      <c r="J112" s="679"/>
      <c r="K112" s="679"/>
      <c r="L112" s="679"/>
      <c r="M112" s="679"/>
      <c r="N112" s="679"/>
      <c r="O112" s="679"/>
      <c r="P112" s="679"/>
      <c r="Q112" s="679"/>
      <c r="R112" s="679"/>
      <c r="S112" s="679"/>
      <c r="T112" s="679"/>
      <c r="U112" s="679"/>
    </row>
    <row r="113" spans="1:21" ht="15.75" customHeight="1">
      <c r="A113" s="682"/>
      <c r="B113" s="682"/>
      <c r="C113" s="682"/>
      <c r="D113" s="682"/>
      <c r="E113" s="679"/>
      <c r="F113" s="679"/>
      <c r="G113" s="679"/>
      <c r="H113" s="679"/>
      <c r="I113" s="679"/>
      <c r="J113" s="679"/>
      <c r="K113" s="679"/>
      <c r="L113" s="679"/>
      <c r="M113" s="679"/>
      <c r="N113" s="679"/>
      <c r="O113" s="679"/>
      <c r="P113" s="679"/>
      <c r="Q113" s="679"/>
      <c r="R113" s="679"/>
      <c r="S113" s="679"/>
      <c r="T113" s="679"/>
      <c r="U113" s="679"/>
    </row>
    <row r="114" spans="1:21" ht="15.75" customHeight="1">
      <c r="A114" s="682"/>
      <c r="B114" s="682"/>
      <c r="C114" s="682"/>
      <c r="D114" s="682"/>
      <c r="E114" s="679"/>
      <c r="F114" s="679"/>
      <c r="G114" s="679"/>
      <c r="H114" s="679"/>
      <c r="I114" s="679"/>
      <c r="J114" s="679"/>
      <c r="K114" s="679"/>
      <c r="L114" s="679"/>
      <c r="M114" s="679"/>
      <c r="N114" s="679"/>
      <c r="O114" s="679"/>
      <c r="P114" s="679"/>
      <c r="Q114" s="679"/>
      <c r="R114" s="679"/>
      <c r="S114" s="679"/>
      <c r="T114" s="679"/>
      <c r="U114" s="679"/>
    </row>
    <row r="115" spans="1:21" ht="15.75" customHeight="1">
      <c r="A115" s="682"/>
      <c r="B115" s="682"/>
      <c r="C115" s="682"/>
      <c r="D115" s="682"/>
      <c r="E115" s="679"/>
      <c r="F115" s="679"/>
      <c r="G115" s="679"/>
      <c r="H115" s="679"/>
      <c r="I115" s="679"/>
      <c r="J115" s="679"/>
      <c r="K115" s="679"/>
      <c r="L115" s="679"/>
      <c r="M115" s="679"/>
      <c r="N115" s="679"/>
      <c r="O115" s="679"/>
      <c r="P115" s="679"/>
      <c r="Q115" s="679"/>
      <c r="R115" s="679"/>
      <c r="S115" s="679"/>
      <c r="T115" s="679"/>
      <c r="U115" s="679"/>
    </row>
    <row r="116" spans="1:21" ht="15.75" customHeight="1">
      <c r="A116" s="682"/>
      <c r="B116" s="682"/>
      <c r="C116" s="682"/>
      <c r="D116" s="682"/>
      <c r="E116" s="679"/>
      <c r="F116" s="679"/>
      <c r="G116" s="679"/>
      <c r="H116" s="679"/>
      <c r="I116" s="679"/>
      <c r="J116" s="679"/>
      <c r="K116" s="679"/>
      <c r="L116" s="679"/>
      <c r="M116" s="679"/>
      <c r="N116" s="679"/>
      <c r="O116" s="679"/>
      <c r="P116" s="679"/>
      <c r="Q116" s="679"/>
      <c r="R116" s="679"/>
      <c r="S116" s="679"/>
      <c r="T116" s="679"/>
      <c r="U116" s="679"/>
    </row>
    <row r="117" spans="1:21" ht="15.75" customHeight="1">
      <c r="A117" s="682"/>
      <c r="B117" s="682"/>
      <c r="C117" s="682"/>
      <c r="D117" s="682"/>
      <c r="E117" s="679"/>
      <c r="F117" s="679"/>
      <c r="G117" s="679"/>
      <c r="H117" s="679"/>
      <c r="I117" s="679"/>
      <c r="J117" s="679"/>
      <c r="K117" s="679"/>
      <c r="L117" s="679"/>
      <c r="M117" s="679"/>
      <c r="N117" s="679"/>
      <c r="O117" s="679"/>
      <c r="P117" s="679"/>
      <c r="Q117" s="679"/>
      <c r="R117" s="679"/>
      <c r="S117" s="679"/>
      <c r="T117" s="679"/>
      <c r="U117" s="679"/>
    </row>
    <row r="118" spans="1:21" ht="15.75" customHeight="1">
      <c r="A118" s="682"/>
      <c r="B118" s="682"/>
      <c r="C118" s="682"/>
      <c r="D118" s="682"/>
      <c r="E118" s="679"/>
      <c r="F118" s="679"/>
      <c r="G118" s="679"/>
      <c r="H118" s="679"/>
      <c r="I118" s="679"/>
      <c r="J118" s="679"/>
      <c r="K118" s="679"/>
      <c r="L118" s="679"/>
      <c r="M118" s="679"/>
      <c r="N118" s="679"/>
      <c r="O118" s="679"/>
      <c r="P118" s="679"/>
      <c r="Q118" s="679"/>
      <c r="R118" s="679"/>
      <c r="S118" s="679"/>
      <c r="T118" s="679"/>
      <c r="U118" s="679"/>
    </row>
    <row r="119" spans="1:21" ht="15.75" customHeight="1">
      <c r="A119" s="682"/>
      <c r="B119" s="682"/>
      <c r="C119" s="682"/>
      <c r="D119" s="682"/>
      <c r="E119" s="679"/>
      <c r="F119" s="679"/>
      <c r="G119" s="679"/>
      <c r="H119" s="679"/>
      <c r="I119" s="679"/>
      <c r="J119" s="679"/>
      <c r="K119" s="679"/>
      <c r="L119" s="679"/>
      <c r="M119" s="679"/>
      <c r="N119" s="679"/>
      <c r="O119" s="679"/>
      <c r="P119" s="679"/>
      <c r="Q119" s="679"/>
      <c r="R119" s="679"/>
      <c r="S119" s="679"/>
      <c r="T119" s="679"/>
      <c r="U119" s="679"/>
    </row>
    <row r="120" spans="1:21" ht="15.75" customHeight="1">
      <c r="A120" s="682"/>
      <c r="B120" s="682"/>
      <c r="C120" s="682"/>
      <c r="D120" s="682"/>
      <c r="E120" s="679"/>
      <c r="F120" s="679"/>
      <c r="G120" s="679"/>
      <c r="H120" s="679"/>
      <c r="I120" s="679"/>
      <c r="J120" s="679"/>
      <c r="K120" s="679"/>
      <c r="L120" s="679"/>
      <c r="M120" s="679"/>
      <c r="N120" s="679"/>
      <c r="O120" s="679"/>
      <c r="P120" s="679"/>
      <c r="Q120" s="679"/>
      <c r="R120" s="679"/>
      <c r="S120" s="679"/>
      <c r="T120" s="679"/>
      <c r="U120" s="679"/>
    </row>
    <row r="121" spans="1:21" ht="15.75" customHeight="1">
      <c r="A121" s="682"/>
      <c r="B121" s="682"/>
      <c r="C121" s="682"/>
      <c r="D121" s="682"/>
      <c r="E121" s="679"/>
      <c r="F121" s="679"/>
      <c r="G121" s="679"/>
      <c r="H121" s="679"/>
      <c r="I121" s="679"/>
      <c r="J121" s="679"/>
      <c r="K121" s="679"/>
      <c r="L121" s="679"/>
      <c r="M121" s="679"/>
      <c r="N121" s="679"/>
      <c r="O121" s="679"/>
      <c r="P121" s="679"/>
      <c r="Q121" s="679"/>
      <c r="R121" s="679"/>
      <c r="S121" s="679"/>
      <c r="T121" s="679"/>
      <c r="U121" s="679"/>
    </row>
    <row r="122" spans="1:21" ht="15.75" customHeight="1">
      <c r="A122" s="682"/>
      <c r="B122" s="682"/>
      <c r="C122" s="682"/>
      <c r="D122" s="682"/>
      <c r="E122" s="679"/>
      <c r="F122" s="679"/>
      <c r="G122" s="679"/>
      <c r="H122" s="679"/>
      <c r="I122" s="679"/>
      <c r="J122" s="679"/>
      <c r="K122" s="679"/>
      <c r="L122" s="679"/>
      <c r="M122" s="679"/>
      <c r="N122" s="679"/>
      <c r="O122" s="679"/>
      <c r="P122" s="679"/>
      <c r="Q122" s="679"/>
      <c r="R122" s="679"/>
      <c r="S122" s="679"/>
      <c r="T122" s="679"/>
      <c r="U122" s="679"/>
    </row>
    <row r="123" spans="1:21" ht="15.75" customHeight="1">
      <c r="A123" s="682"/>
      <c r="B123" s="682"/>
      <c r="C123" s="682"/>
      <c r="D123" s="682"/>
      <c r="E123" s="679"/>
      <c r="F123" s="679"/>
      <c r="G123" s="679"/>
      <c r="H123" s="679"/>
      <c r="I123" s="679"/>
      <c r="J123" s="679"/>
      <c r="K123" s="679"/>
      <c r="L123" s="679"/>
      <c r="M123" s="679"/>
      <c r="N123" s="679"/>
      <c r="O123" s="679"/>
      <c r="P123" s="679"/>
      <c r="Q123" s="679"/>
      <c r="R123" s="679"/>
      <c r="S123" s="679"/>
      <c r="T123" s="679"/>
      <c r="U123" s="679"/>
    </row>
    <row r="124" spans="1:21" ht="15.75" customHeight="1">
      <c r="A124" s="682"/>
      <c r="B124" s="682"/>
      <c r="C124" s="682"/>
      <c r="D124" s="682"/>
      <c r="E124" s="679"/>
      <c r="F124" s="679"/>
      <c r="G124" s="679"/>
      <c r="H124" s="679"/>
      <c r="I124" s="679"/>
      <c r="J124" s="679"/>
      <c r="K124" s="679"/>
      <c r="L124" s="679"/>
      <c r="M124" s="679"/>
      <c r="N124" s="679"/>
      <c r="O124" s="679"/>
      <c r="P124" s="679"/>
      <c r="Q124" s="679"/>
      <c r="R124" s="679"/>
      <c r="S124" s="679"/>
      <c r="T124" s="679"/>
      <c r="U124" s="679"/>
    </row>
    <row r="125" spans="1:21" ht="15.75" customHeight="1">
      <c r="A125" s="682"/>
      <c r="B125" s="682"/>
      <c r="C125" s="682"/>
      <c r="D125" s="682"/>
      <c r="E125" s="679"/>
      <c r="F125" s="679"/>
      <c r="G125" s="679"/>
      <c r="H125" s="679"/>
      <c r="I125" s="679"/>
      <c r="J125" s="679"/>
      <c r="K125" s="679"/>
      <c r="L125" s="679"/>
      <c r="M125" s="679"/>
      <c r="N125" s="679"/>
      <c r="O125" s="679"/>
      <c r="P125" s="679"/>
      <c r="Q125" s="679"/>
      <c r="R125" s="679"/>
      <c r="S125" s="679"/>
      <c r="T125" s="679"/>
      <c r="U125" s="679"/>
    </row>
    <row r="126" spans="1:21" ht="15.75" customHeight="1">
      <c r="A126" s="682"/>
      <c r="B126" s="682"/>
      <c r="C126" s="682"/>
      <c r="D126" s="682"/>
      <c r="E126" s="679"/>
      <c r="F126" s="679"/>
      <c r="G126" s="679"/>
      <c r="H126" s="679"/>
      <c r="I126" s="679"/>
      <c r="J126" s="679"/>
      <c r="K126" s="679"/>
      <c r="L126" s="679"/>
      <c r="M126" s="679"/>
      <c r="N126" s="679"/>
      <c r="O126" s="679"/>
      <c r="P126" s="679"/>
      <c r="Q126" s="679"/>
      <c r="R126" s="679"/>
      <c r="S126" s="679"/>
      <c r="T126" s="679"/>
      <c r="U126" s="679"/>
    </row>
    <row r="127" spans="1:21" ht="15.75" customHeight="1">
      <c r="A127" s="682"/>
      <c r="B127" s="682"/>
      <c r="C127" s="682"/>
      <c r="D127" s="682"/>
      <c r="E127" s="679"/>
      <c r="F127" s="679"/>
      <c r="G127" s="679"/>
      <c r="H127" s="679"/>
      <c r="I127" s="679"/>
      <c r="J127" s="679"/>
      <c r="K127" s="679"/>
      <c r="L127" s="679"/>
      <c r="M127" s="679"/>
      <c r="N127" s="679"/>
      <c r="O127" s="679"/>
      <c r="P127" s="679"/>
      <c r="Q127" s="679"/>
      <c r="R127" s="679"/>
      <c r="S127" s="679"/>
      <c r="T127" s="679"/>
      <c r="U127" s="679"/>
    </row>
    <row r="128" spans="1:21" ht="15.75" customHeight="1">
      <c r="A128" s="682"/>
      <c r="B128" s="682"/>
      <c r="C128" s="682"/>
      <c r="D128" s="682"/>
      <c r="E128" s="679"/>
      <c r="F128" s="679"/>
      <c r="G128" s="679"/>
      <c r="H128" s="679"/>
      <c r="I128" s="679"/>
      <c r="J128" s="679"/>
      <c r="K128" s="679"/>
      <c r="L128" s="679"/>
      <c r="M128" s="679"/>
      <c r="N128" s="679"/>
      <c r="O128" s="679"/>
      <c r="P128" s="679"/>
      <c r="Q128" s="679"/>
      <c r="R128" s="679"/>
      <c r="S128" s="679"/>
      <c r="T128" s="679"/>
      <c r="U128" s="679"/>
    </row>
    <row r="129" spans="1:21" ht="15.75" customHeight="1">
      <c r="A129" s="682"/>
      <c r="B129" s="682"/>
      <c r="C129" s="682"/>
      <c r="D129" s="682"/>
      <c r="E129" s="679"/>
      <c r="F129" s="679"/>
      <c r="G129" s="679"/>
      <c r="H129" s="679"/>
      <c r="I129" s="679"/>
      <c r="J129" s="679"/>
      <c r="K129" s="679"/>
      <c r="L129" s="679"/>
      <c r="M129" s="679"/>
      <c r="N129" s="679"/>
      <c r="O129" s="679"/>
      <c r="P129" s="679"/>
      <c r="Q129" s="679"/>
      <c r="R129" s="679"/>
      <c r="S129" s="679"/>
      <c r="T129" s="679"/>
      <c r="U129" s="679"/>
    </row>
    <row r="130" spans="1:21" ht="15.75" customHeight="1">
      <c r="A130" s="682"/>
      <c r="B130" s="682"/>
      <c r="C130" s="682"/>
      <c r="D130" s="682"/>
      <c r="E130" s="679"/>
      <c r="F130" s="679"/>
      <c r="G130" s="679"/>
      <c r="H130" s="679"/>
      <c r="I130" s="679"/>
      <c r="J130" s="679"/>
      <c r="K130" s="679"/>
      <c r="L130" s="679"/>
      <c r="M130" s="679"/>
      <c r="N130" s="679"/>
      <c r="O130" s="679"/>
      <c r="P130" s="679"/>
      <c r="Q130" s="679"/>
      <c r="R130" s="679"/>
      <c r="S130" s="679"/>
      <c r="T130" s="679"/>
      <c r="U130" s="679"/>
    </row>
    <row r="131" spans="1:21" ht="15.75" customHeight="1">
      <c r="A131" s="682"/>
      <c r="B131" s="682"/>
      <c r="C131" s="682"/>
      <c r="D131" s="682"/>
      <c r="E131" s="679"/>
      <c r="F131" s="679"/>
      <c r="G131" s="679"/>
      <c r="H131" s="679"/>
      <c r="I131" s="679"/>
      <c r="J131" s="679"/>
      <c r="K131" s="679"/>
      <c r="L131" s="679"/>
      <c r="M131" s="679"/>
      <c r="N131" s="679"/>
      <c r="O131" s="679"/>
      <c r="P131" s="679"/>
      <c r="Q131" s="679"/>
      <c r="R131" s="679"/>
      <c r="S131" s="679"/>
      <c r="T131" s="679"/>
      <c r="U131" s="679"/>
    </row>
    <row r="132" spans="1:21" ht="15.75" customHeight="1">
      <c r="A132" s="682"/>
      <c r="B132" s="682"/>
      <c r="C132" s="682"/>
      <c r="D132" s="682"/>
      <c r="E132" s="679"/>
      <c r="F132" s="679"/>
      <c r="G132" s="679"/>
      <c r="H132" s="679"/>
      <c r="I132" s="679"/>
      <c r="J132" s="679"/>
      <c r="K132" s="679"/>
      <c r="L132" s="679"/>
      <c r="M132" s="679"/>
      <c r="N132" s="679"/>
      <c r="O132" s="679"/>
      <c r="P132" s="679"/>
      <c r="Q132" s="679"/>
      <c r="R132" s="679"/>
      <c r="S132" s="679"/>
      <c r="T132" s="679"/>
      <c r="U132" s="679"/>
    </row>
    <row r="133" spans="1:21" ht="15.75" customHeight="1">
      <c r="A133" s="682"/>
      <c r="B133" s="682"/>
      <c r="C133" s="682"/>
      <c r="D133" s="682"/>
      <c r="E133" s="679"/>
      <c r="F133" s="679"/>
      <c r="G133" s="679"/>
      <c r="H133" s="679"/>
      <c r="I133" s="679"/>
      <c r="J133" s="679"/>
      <c r="K133" s="679"/>
      <c r="L133" s="679"/>
      <c r="M133" s="679"/>
      <c r="N133" s="679"/>
      <c r="O133" s="679"/>
      <c r="P133" s="679"/>
      <c r="Q133" s="679"/>
      <c r="R133" s="679"/>
      <c r="S133" s="679"/>
      <c r="T133" s="679"/>
      <c r="U133" s="679"/>
    </row>
    <row r="134" spans="1:21" ht="15.75" customHeight="1">
      <c r="A134" s="682"/>
      <c r="B134" s="682"/>
      <c r="C134" s="682"/>
      <c r="D134" s="682"/>
      <c r="E134" s="679"/>
      <c r="F134" s="679"/>
      <c r="G134" s="679"/>
      <c r="H134" s="679"/>
      <c r="I134" s="679"/>
      <c r="J134" s="679"/>
      <c r="K134" s="679"/>
      <c r="L134" s="679"/>
      <c r="M134" s="679"/>
      <c r="N134" s="679"/>
      <c r="O134" s="679"/>
      <c r="P134" s="679"/>
      <c r="Q134" s="679"/>
      <c r="R134" s="679"/>
      <c r="S134" s="679"/>
      <c r="T134" s="679"/>
      <c r="U134" s="679"/>
    </row>
    <row r="135" spans="1:21" ht="15.75" customHeight="1">
      <c r="A135" s="682"/>
      <c r="B135" s="682"/>
      <c r="C135" s="682"/>
      <c r="D135" s="682"/>
      <c r="E135" s="679"/>
      <c r="F135" s="679"/>
      <c r="G135" s="679"/>
      <c r="H135" s="679"/>
      <c r="I135" s="679"/>
      <c r="J135" s="679"/>
      <c r="K135" s="679"/>
      <c r="L135" s="679"/>
      <c r="M135" s="679"/>
      <c r="N135" s="679"/>
      <c r="O135" s="679"/>
      <c r="P135" s="679"/>
      <c r="Q135" s="679"/>
      <c r="R135" s="679"/>
      <c r="S135" s="679"/>
      <c r="T135" s="679"/>
      <c r="U135" s="679"/>
    </row>
    <row r="136" spans="1:21" ht="15.75" customHeight="1">
      <c r="A136" s="682"/>
      <c r="B136" s="682"/>
      <c r="C136" s="682"/>
      <c r="D136" s="682"/>
      <c r="E136" s="679"/>
      <c r="F136" s="679"/>
      <c r="G136" s="679"/>
      <c r="H136" s="679"/>
      <c r="I136" s="679"/>
      <c r="J136" s="679"/>
      <c r="K136" s="679"/>
      <c r="L136" s="679"/>
      <c r="M136" s="679"/>
      <c r="N136" s="679"/>
      <c r="O136" s="679"/>
      <c r="P136" s="679"/>
      <c r="Q136" s="679"/>
      <c r="R136" s="679"/>
      <c r="S136" s="679"/>
      <c r="T136" s="679"/>
      <c r="U136" s="679"/>
    </row>
    <row r="137" spans="1:21" ht="15.75" customHeight="1">
      <c r="A137" s="682"/>
      <c r="B137" s="682"/>
      <c r="C137" s="682"/>
      <c r="D137" s="682"/>
      <c r="E137" s="679"/>
      <c r="F137" s="679"/>
      <c r="G137" s="679"/>
      <c r="H137" s="679"/>
      <c r="I137" s="679"/>
      <c r="J137" s="679"/>
      <c r="K137" s="679"/>
      <c r="L137" s="679"/>
      <c r="M137" s="679"/>
      <c r="N137" s="679"/>
      <c r="O137" s="679"/>
      <c r="P137" s="679"/>
      <c r="Q137" s="679"/>
      <c r="R137" s="679"/>
      <c r="S137" s="679"/>
      <c r="T137" s="679"/>
      <c r="U137" s="679"/>
    </row>
    <row r="138" spans="1:21" ht="15.75" customHeight="1">
      <c r="A138" s="682"/>
      <c r="B138" s="682"/>
      <c r="C138" s="682"/>
      <c r="D138" s="682"/>
      <c r="E138" s="679"/>
      <c r="F138" s="679"/>
      <c r="G138" s="679"/>
      <c r="H138" s="679"/>
      <c r="I138" s="679"/>
      <c r="J138" s="679"/>
      <c r="K138" s="679"/>
      <c r="L138" s="679"/>
      <c r="M138" s="679"/>
      <c r="N138" s="679"/>
      <c r="O138" s="679"/>
      <c r="P138" s="679"/>
      <c r="Q138" s="679"/>
      <c r="R138" s="679"/>
      <c r="S138" s="679"/>
      <c r="T138" s="679"/>
      <c r="U138" s="679"/>
    </row>
    <row r="139" spans="1:21" ht="15.75" customHeight="1">
      <c r="A139" s="682"/>
      <c r="B139" s="682"/>
      <c r="C139" s="682"/>
      <c r="D139" s="682"/>
      <c r="E139" s="679"/>
      <c r="F139" s="679"/>
      <c r="G139" s="679"/>
      <c r="H139" s="679"/>
      <c r="I139" s="679"/>
      <c r="J139" s="679"/>
      <c r="K139" s="679"/>
      <c r="L139" s="679"/>
      <c r="M139" s="679"/>
      <c r="N139" s="679"/>
      <c r="O139" s="679"/>
      <c r="P139" s="679"/>
      <c r="Q139" s="679"/>
      <c r="R139" s="679"/>
      <c r="S139" s="679"/>
      <c r="T139" s="679"/>
      <c r="U139" s="679"/>
    </row>
    <row r="140" spans="1:21" ht="15.75" customHeight="1">
      <c r="A140" s="682"/>
      <c r="B140" s="682"/>
      <c r="C140" s="682"/>
      <c r="D140" s="682"/>
      <c r="E140" s="679"/>
      <c r="F140" s="679"/>
      <c r="G140" s="679"/>
      <c r="H140" s="679"/>
      <c r="I140" s="679"/>
      <c r="J140" s="679"/>
      <c r="K140" s="679"/>
      <c r="L140" s="679"/>
      <c r="M140" s="679"/>
      <c r="N140" s="679"/>
      <c r="O140" s="679"/>
      <c r="P140" s="679"/>
      <c r="Q140" s="679"/>
      <c r="R140" s="679"/>
      <c r="S140" s="679"/>
      <c r="T140" s="679"/>
      <c r="U140" s="679"/>
    </row>
    <row r="141" spans="1:21" ht="15.75" customHeight="1">
      <c r="A141" s="682"/>
      <c r="B141" s="682"/>
      <c r="C141" s="682"/>
      <c r="D141" s="682"/>
      <c r="E141" s="679"/>
      <c r="F141" s="679"/>
      <c r="G141" s="679"/>
      <c r="H141" s="679"/>
      <c r="I141" s="679"/>
      <c r="J141" s="679"/>
      <c r="K141" s="679"/>
      <c r="L141" s="679"/>
      <c r="M141" s="679"/>
      <c r="N141" s="679"/>
      <c r="O141" s="679"/>
      <c r="P141" s="679"/>
      <c r="Q141" s="679"/>
      <c r="R141" s="679"/>
      <c r="S141" s="679"/>
      <c r="T141" s="679"/>
      <c r="U141" s="679"/>
    </row>
    <row r="142" spans="1:21" ht="15.75" customHeight="1">
      <c r="A142" s="682"/>
      <c r="B142" s="682"/>
      <c r="C142" s="682"/>
      <c r="D142" s="682"/>
      <c r="E142" s="679"/>
      <c r="F142" s="679"/>
      <c r="G142" s="679"/>
      <c r="H142" s="679"/>
      <c r="I142" s="679"/>
      <c r="J142" s="679"/>
      <c r="K142" s="679"/>
      <c r="L142" s="679"/>
      <c r="M142" s="679"/>
      <c r="N142" s="679"/>
      <c r="O142" s="679"/>
      <c r="P142" s="679"/>
      <c r="Q142" s="679"/>
      <c r="R142" s="679"/>
      <c r="S142" s="679"/>
      <c r="T142" s="679"/>
      <c r="U142" s="679"/>
    </row>
    <row r="143" spans="1:21" ht="15.75" customHeight="1">
      <c r="A143" s="682"/>
      <c r="B143" s="682"/>
      <c r="C143" s="682"/>
      <c r="D143" s="682"/>
      <c r="E143" s="679"/>
      <c r="F143" s="679"/>
      <c r="G143" s="679"/>
      <c r="H143" s="679"/>
      <c r="I143" s="679"/>
      <c r="J143" s="679"/>
      <c r="K143" s="679"/>
      <c r="L143" s="679"/>
      <c r="M143" s="679"/>
      <c r="N143" s="679"/>
      <c r="O143" s="679"/>
      <c r="P143" s="679"/>
      <c r="Q143" s="679"/>
      <c r="R143" s="679"/>
      <c r="S143" s="679"/>
      <c r="T143" s="679"/>
      <c r="U143" s="679"/>
    </row>
    <row r="144" spans="1:21" ht="15.75" customHeight="1">
      <c r="A144" s="682"/>
      <c r="B144" s="682"/>
      <c r="C144" s="682"/>
      <c r="D144" s="682"/>
      <c r="E144" s="679"/>
      <c r="F144" s="679"/>
      <c r="G144" s="679"/>
      <c r="H144" s="679"/>
      <c r="I144" s="679"/>
      <c r="J144" s="679"/>
      <c r="K144" s="679"/>
      <c r="L144" s="679"/>
      <c r="M144" s="679"/>
      <c r="N144" s="679"/>
      <c r="O144" s="679"/>
      <c r="P144" s="679"/>
      <c r="Q144" s="679"/>
      <c r="R144" s="679"/>
      <c r="S144" s="679"/>
      <c r="T144" s="679"/>
      <c r="U144" s="679"/>
    </row>
    <row r="145" spans="1:21" ht="15.75" customHeight="1">
      <c r="A145" s="682"/>
      <c r="B145" s="682"/>
      <c r="C145" s="682"/>
      <c r="D145" s="682"/>
      <c r="E145" s="679"/>
      <c r="F145" s="679"/>
      <c r="G145" s="679"/>
      <c r="H145" s="679"/>
      <c r="I145" s="679"/>
      <c r="J145" s="679"/>
      <c r="K145" s="679"/>
      <c r="L145" s="679"/>
      <c r="M145" s="679"/>
      <c r="N145" s="679"/>
      <c r="O145" s="679"/>
      <c r="P145" s="679"/>
      <c r="Q145" s="679"/>
      <c r="R145" s="679"/>
      <c r="S145" s="679"/>
      <c r="T145" s="679"/>
      <c r="U145" s="679"/>
    </row>
    <row r="146" spans="1:21" ht="15.75" customHeight="1">
      <c r="A146" s="682"/>
      <c r="B146" s="682"/>
      <c r="C146" s="682"/>
      <c r="D146" s="682"/>
      <c r="E146" s="679"/>
      <c r="F146" s="679"/>
      <c r="G146" s="679"/>
      <c r="H146" s="679"/>
      <c r="I146" s="679"/>
      <c r="J146" s="679"/>
      <c r="K146" s="679"/>
      <c r="L146" s="679"/>
      <c r="M146" s="679"/>
      <c r="N146" s="679"/>
      <c r="O146" s="679"/>
      <c r="P146" s="679"/>
      <c r="Q146" s="679"/>
      <c r="R146" s="679"/>
      <c r="S146" s="679"/>
      <c r="T146" s="679"/>
      <c r="U146" s="679"/>
    </row>
    <row r="147" spans="1:21" ht="15.75" customHeight="1">
      <c r="A147" s="682"/>
      <c r="B147" s="682"/>
      <c r="C147" s="682"/>
      <c r="D147" s="682"/>
      <c r="E147" s="679"/>
      <c r="F147" s="679"/>
      <c r="G147" s="679"/>
      <c r="H147" s="679"/>
      <c r="I147" s="679"/>
      <c r="J147" s="679"/>
      <c r="K147" s="679"/>
      <c r="L147" s="679"/>
      <c r="M147" s="679"/>
      <c r="N147" s="679"/>
      <c r="O147" s="679"/>
      <c r="P147" s="679"/>
      <c r="Q147" s="679"/>
      <c r="R147" s="679"/>
      <c r="S147" s="679"/>
      <c r="T147" s="679"/>
      <c r="U147" s="679"/>
    </row>
    <row r="148" spans="1:21" ht="15.75" customHeight="1">
      <c r="A148" s="682"/>
      <c r="B148" s="682"/>
      <c r="C148" s="682"/>
      <c r="D148" s="682"/>
      <c r="E148" s="679"/>
      <c r="F148" s="679"/>
      <c r="G148" s="679"/>
      <c r="H148" s="679"/>
      <c r="I148" s="679"/>
      <c r="J148" s="679"/>
      <c r="K148" s="679"/>
      <c r="L148" s="679"/>
      <c r="M148" s="679"/>
      <c r="N148" s="679"/>
      <c r="O148" s="679"/>
      <c r="P148" s="679"/>
      <c r="Q148" s="679"/>
      <c r="R148" s="679"/>
      <c r="S148" s="679"/>
      <c r="T148" s="679"/>
      <c r="U148" s="679"/>
    </row>
    <row r="149" spans="1:21" ht="15.75" customHeight="1">
      <c r="A149" s="682"/>
      <c r="B149" s="682"/>
      <c r="C149" s="682"/>
      <c r="D149" s="682"/>
      <c r="E149" s="679"/>
      <c r="F149" s="679"/>
      <c r="G149" s="679"/>
      <c r="H149" s="679"/>
      <c r="I149" s="679"/>
      <c r="J149" s="679"/>
      <c r="K149" s="679"/>
      <c r="L149" s="679"/>
      <c r="M149" s="679"/>
      <c r="N149" s="679"/>
      <c r="O149" s="679"/>
      <c r="P149" s="679"/>
      <c r="Q149" s="679"/>
      <c r="R149" s="679"/>
      <c r="S149" s="679"/>
      <c r="T149" s="679"/>
      <c r="U149" s="679"/>
    </row>
    <row r="150" spans="1:21" ht="15.75" customHeight="1">
      <c r="A150" s="682"/>
      <c r="B150" s="682"/>
      <c r="C150" s="682"/>
      <c r="D150" s="682"/>
      <c r="E150" s="679"/>
      <c r="F150" s="679"/>
      <c r="G150" s="679"/>
      <c r="H150" s="679"/>
      <c r="I150" s="679"/>
      <c r="J150" s="679"/>
      <c r="K150" s="679"/>
      <c r="L150" s="679"/>
      <c r="M150" s="679"/>
      <c r="N150" s="679"/>
      <c r="O150" s="679"/>
      <c r="P150" s="679"/>
      <c r="Q150" s="679"/>
      <c r="R150" s="679"/>
      <c r="S150" s="679"/>
      <c r="T150" s="679"/>
      <c r="U150" s="679"/>
    </row>
    <row r="151" spans="1:21" ht="15.75" customHeight="1">
      <c r="A151" s="682"/>
      <c r="B151" s="682"/>
      <c r="C151" s="682"/>
      <c r="D151" s="682"/>
      <c r="E151" s="679"/>
      <c r="F151" s="679"/>
      <c r="G151" s="679"/>
      <c r="H151" s="679"/>
      <c r="I151" s="679"/>
      <c r="J151" s="679"/>
      <c r="K151" s="679"/>
      <c r="L151" s="679"/>
      <c r="M151" s="679"/>
      <c r="N151" s="679"/>
      <c r="O151" s="679"/>
      <c r="P151" s="679"/>
      <c r="Q151" s="679"/>
      <c r="R151" s="679"/>
      <c r="S151" s="679"/>
      <c r="T151" s="679"/>
      <c r="U151" s="679"/>
    </row>
    <row r="152" spans="1:21" ht="15.75" customHeight="1">
      <c r="A152" s="682"/>
      <c r="B152" s="682"/>
      <c r="C152" s="682"/>
      <c r="D152" s="682"/>
      <c r="E152" s="679"/>
      <c r="F152" s="679"/>
      <c r="G152" s="679"/>
      <c r="H152" s="679"/>
      <c r="I152" s="679"/>
      <c r="J152" s="679"/>
      <c r="K152" s="679"/>
      <c r="L152" s="679"/>
      <c r="M152" s="679"/>
      <c r="N152" s="679"/>
      <c r="O152" s="679"/>
      <c r="P152" s="679"/>
      <c r="Q152" s="679"/>
      <c r="R152" s="679"/>
      <c r="S152" s="679"/>
      <c r="T152" s="679"/>
      <c r="U152" s="679"/>
    </row>
    <row r="153" spans="1:21" ht="15.75" customHeight="1">
      <c r="A153" s="682"/>
      <c r="B153" s="682"/>
      <c r="C153" s="682"/>
      <c r="D153" s="682"/>
      <c r="E153" s="679"/>
      <c r="F153" s="679"/>
      <c r="G153" s="679"/>
      <c r="H153" s="679"/>
      <c r="I153" s="679"/>
      <c r="J153" s="679"/>
      <c r="K153" s="679"/>
      <c r="L153" s="679"/>
      <c r="M153" s="679"/>
      <c r="N153" s="679"/>
      <c r="O153" s="679"/>
      <c r="P153" s="679"/>
      <c r="Q153" s="679"/>
      <c r="R153" s="679"/>
      <c r="S153" s="679"/>
      <c r="T153" s="679"/>
      <c r="U153" s="679"/>
    </row>
    <row r="154" spans="1:21" ht="15.75" customHeight="1">
      <c r="A154" s="682"/>
      <c r="B154" s="682"/>
      <c r="C154" s="682"/>
      <c r="D154" s="682"/>
      <c r="E154" s="679"/>
      <c r="F154" s="679"/>
      <c r="G154" s="679"/>
      <c r="H154" s="679"/>
      <c r="I154" s="679"/>
      <c r="J154" s="679"/>
      <c r="K154" s="679"/>
      <c r="L154" s="679"/>
      <c r="M154" s="679"/>
      <c r="N154" s="679"/>
      <c r="O154" s="679"/>
      <c r="P154" s="679"/>
      <c r="Q154" s="679"/>
      <c r="R154" s="679"/>
      <c r="S154" s="679"/>
      <c r="T154" s="679"/>
      <c r="U154" s="679"/>
    </row>
    <row r="155" spans="1:21" ht="15.75" customHeight="1">
      <c r="A155" s="682"/>
      <c r="B155" s="682"/>
      <c r="C155" s="682"/>
      <c r="D155" s="682"/>
      <c r="E155" s="679"/>
      <c r="F155" s="679"/>
      <c r="G155" s="679"/>
      <c r="H155" s="679"/>
      <c r="I155" s="679"/>
      <c r="J155" s="679"/>
      <c r="K155" s="679"/>
      <c r="L155" s="679"/>
      <c r="M155" s="679"/>
      <c r="N155" s="679"/>
      <c r="O155" s="679"/>
      <c r="P155" s="679"/>
      <c r="Q155" s="679"/>
      <c r="R155" s="679"/>
      <c r="S155" s="679"/>
      <c r="T155" s="679"/>
      <c r="U155" s="679"/>
    </row>
    <row r="156" spans="1:21" ht="15.75" customHeight="1">
      <c r="A156" s="682"/>
      <c r="B156" s="682"/>
      <c r="C156" s="682"/>
      <c r="D156" s="682"/>
      <c r="E156" s="679"/>
      <c r="F156" s="679"/>
      <c r="G156" s="679"/>
      <c r="H156" s="679"/>
      <c r="I156" s="679"/>
      <c r="J156" s="679"/>
      <c r="K156" s="679"/>
      <c r="L156" s="679"/>
      <c r="M156" s="679"/>
      <c r="N156" s="679"/>
      <c r="O156" s="679"/>
      <c r="P156" s="679"/>
      <c r="Q156" s="679"/>
      <c r="R156" s="679"/>
      <c r="S156" s="679"/>
      <c r="T156" s="679"/>
      <c r="U156" s="679"/>
    </row>
    <row r="157" spans="1:21" ht="15.75" customHeight="1">
      <c r="A157" s="682"/>
      <c r="B157" s="682"/>
      <c r="C157" s="682"/>
      <c r="D157" s="682"/>
      <c r="E157" s="679"/>
      <c r="F157" s="679"/>
      <c r="G157" s="679"/>
      <c r="H157" s="679"/>
      <c r="I157" s="679"/>
      <c r="J157" s="679"/>
      <c r="K157" s="679"/>
      <c r="L157" s="679"/>
      <c r="M157" s="679"/>
      <c r="N157" s="679"/>
      <c r="O157" s="679"/>
      <c r="P157" s="679"/>
      <c r="Q157" s="679"/>
      <c r="R157" s="679"/>
      <c r="S157" s="679"/>
      <c r="T157" s="679"/>
      <c r="U157" s="679"/>
    </row>
    <row r="158" spans="1:21" ht="15.75" customHeight="1">
      <c r="A158" s="682"/>
      <c r="B158" s="682"/>
      <c r="C158" s="682"/>
      <c r="D158" s="682"/>
      <c r="E158" s="679"/>
      <c r="F158" s="679"/>
      <c r="G158" s="679"/>
      <c r="H158" s="679"/>
      <c r="I158" s="679"/>
      <c r="J158" s="679"/>
      <c r="K158" s="679"/>
      <c r="L158" s="679"/>
      <c r="M158" s="679"/>
      <c r="N158" s="679"/>
      <c r="O158" s="679"/>
      <c r="P158" s="679"/>
      <c r="Q158" s="679"/>
      <c r="R158" s="679"/>
      <c r="S158" s="679"/>
      <c r="T158" s="679"/>
      <c r="U158" s="679"/>
    </row>
    <row r="159" spans="1:21" ht="15.75" customHeight="1">
      <c r="A159" s="682"/>
      <c r="B159" s="682"/>
      <c r="C159" s="682"/>
      <c r="D159" s="682"/>
      <c r="E159" s="679"/>
      <c r="F159" s="679"/>
      <c r="G159" s="679"/>
      <c r="H159" s="679"/>
      <c r="I159" s="679"/>
      <c r="J159" s="679"/>
      <c r="K159" s="679"/>
      <c r="L159" s="679"/>
      <c r="M159" s="679"/>
      <c r="N159" s="679"/>
      <c r="O159" s="679"/>
      <c r="P159" s="679"/>
      <c r="Q159" s="679"/>
      <c r="R159" s="679"/>
      <c r="S159" s="679"/>
      <c r="T159" s="679"/>
      <c r="U159" s="679"/>
    </row>
    <row r="160" spans="1:21" ht="15.75" customHeight="1">
      <c r="A160" s="682"/>
      <c r="B160" s="682"/>
      <c r="C160" s="682"/>
      <c r="D160" s="682"/>
      <c r="E160" s="679"/>
      <c r="F160" s="679"/>
      <c r="G160" s="679"/>
      <c r="H160" s="679"/>
      <c r="I160" s="679"/>
      <c r="J160" s="679"/>
      <c r="K160" s="679"/>
      <c r="L160" s="679"/>
      <c r="M160" s="679"/>
      <c r="N160" s="679"/>
      <c r="O160" s="679"/>
      <c r="P160" s="679"/>
      <c r="Q160" s="679"/>
      <c r="R160" s="679"/>
      <c r="S160" s="679"/>
      <c r="T160" s="679"/>
      <c r="U160" s="679"/>
    </row>
    <row r="161" spans="1:21" ht="15.75" customHeight="1">
      <c r="A161" s="682"/>
      <c r="B161" s="682"/>
      <c r="C161" s="682"/>
      <c r="D161" s="682"/>
      <c r="E161" s="679"/>
      <c r="F161" s="679"/>
      <c r="G161" s="679"/>
      <c r="H161" s="679"/>
      <c r="I161" s="679"/>
      <c r="J161" s="679"/>
      <c r="K161" s="679"/>
      <c r="L161" s="679"/>
      <c r="M161" s="679"/>
      <c r="N161" s="679"/>
      <c r="O161" s="679"/>
      <c r="P161" s="679"/>
      <c r="Q161" s="679"/>
      <c r="R161" s="679"/>
      <c r="S161" s="679"/>
      <c r="T161" s="679"/>
      <c r="U161" s="679"/>
    </row>
    <row r="162" spans="1:21" ht="15.75" customHeight="1">
      <c r="A162" s="682"/>
      <c r="B162" s="682"/>
      <c r="C162" s="682"/>
      <c r="D162" s="682"/>
      <c r="E162" s="679"/>
      <c r="F162" s="679"/>
      <c r="G162" s="679"/>
      <c r="H162" s="679"/>
      <c r="I162" s="679"/>
      <c r="J162" s="679"/>
      <c r="K162" s="679"/>
      <c r="L162" s="679"/>
      <c r="M162" s="679"/>
      <c r="N162" s="679"/>
      <c r="O162" s="679"/>
      <c r="P162" s="679"/>
      <c r="Q162" s="679"/>
      <c r="R162" s="679"/>
      <c r="S162" s="679"/>
      <c r="T162" s="679"/>
      <c r="U162" s="679"/>
    </row>
    <row r="163" spans="1:21" ht="15.75" customHeight="1">
      <c r="A163" s="682"/>
      <c r="B163" s="682"/>
      <c r="C163" s="682"/>
      <c r="D163" s="682"/>
      <c r="E163" s="679"/>
      <c r="F163" s="679"/>
      <c r="G163" s="679"/>
      <c r="H163" s="679"/>
      <c r="I163" s="679"/>
      <c r="J163" s="679"/>
      <c r="K163" s="679"/>
      <c r="L163" s="679"/>
      <c r="M163" s="679"/>
      <c r="N163" s="679"/>
      <c r="O163" s="679"/>
      <c r="P163" s="679"/>
      <c r="Q163" s="679"/>
      <c r="R163" s="679"/>
      <c r="S163" s="679"/>
      <c r="T163" s="679"/>
      <c r="U163" s="679"/>
    </row>
    <row r="164" spans="1:21" ht="15.75" customHeight="1">
      <c r="A164" s="682"/>
      <c r="B164" s="682"/>
      <c r="C164" s="682"/>
      <c r="D164" s="682"/>
      <c r="E164" s="679"/>
      <c r="F164" s="679"/>
      <c r="G164" s="679"/>
      <c r="H164" s="679"/>
      <c r="I164" s="679"/>
      <c r="J164" s="679"/>
      <c r="K164" s="679"/>
      <c r="L164" s="679"/>
      <c r="M164" s="679"/>
      <c r="N164" s="679"/>
      <c r="O164" s="679"/>
      <c r="P164" s="679"/>
      <c r="Q164" s="679"/>
      <c r="R164" s="679"/>
      <c r="S164" s="679"/>
      <c r="T164" s="679"/>
      <c r="U164" s="679"/>
    </row>
    <row r="165" spans="1:21" ht="15.75" customHeight="1">
      <c r="A165" s="682"/>
      <c r="B165" s="682"/>
      <c r="C165" s="682"/>
      <c r="D165" s="682"/>
      <c r="E165" s="679"/>
      <c r="F165" s="679"/>
      <c r="G165" s="679"/>
      <c r="H165" s="679"/>
      <c r="I165" s="679"/>
      <c r="J165" s="679"/>
      <c r="K165" s="679"/>
      <c r="L165" s="679"/>
      <c r="M165" s="679"/>
      <c r="N165" s="679"/>
      <c r="O165" s="679"/>
      <c r="P165" s="679"/>
      <c r="Q165" s="679"/>
      <c r="R165" s="679"/>
      <c r="S165" s="679"/>
      <c r="T165" s="679"/>
      <c r="U165" s="679"/>
    </row>
    <row r="166" spans="1:21" ht="15.75" customHeight="1">
      <c r="A166" s="682"/>
      <c r="B166" s="682"/>
      <c r="C166" s="682"/>
      <c r="D166" s="682"/>
      <c r="E166" s="679"/>
      <c r="F166" s="679"/>
      <c r="G166" s="679"/>
      <c r="H166" s="679"/>
      <c r="I166" s="679"/>
      <c r="J166" s="679"/>
      <c r="K166" s="679"/>
      <c r="L166" s="679"/>
      <c r="M166" s="679"/>
      <c r="N166" s="679"/>
      <c r="O166" s="679"/>
      <c r="P166" s="679"/>
      <c r="Q166" s="679"/>
      <c r="R166" s="679"/>
      <c r="S166" s="679"/>
      <c r="T166" s="679"/>
      <c r="U166" s="679"/>
    </row>
    <row r="167" spans="1:21" ht="15.75" customHeight="1">
      <c r="A167" s="682"/>
      <c r="B167" s="682"/>
      <c r="C167" s="682"/>
      <c r="D167" s="682"/>
      <c r="E167" s="679"/>
      <c r="F167" s="679"/>
      <c r="G167" s="679"/>
      <c r="H167" s="679"/>
      <c r="I167" s="679"/>
      <c r="J167" s="679"/>
      <c r="K167" s="679"/>
      <c r="L167" s="679"/>
      <c r="M167" s="679"/>
      <c r="N167" s="679"/>
      <c r="O167" s="679"/>
      <c r="P167" s="679"/>
      <c r="Q167" s="679"/>
      <c r="R167" s="679"/>
      <c r="S167" s="679"/>
      <c r="T167" s="679"/>
      <c r="U167" s="679"/>
    </row>
    <row r="168" spans="1:21" ht="15.75" customHeight="1">
      <c r="A168" s="682"/>
      <c r="B168" s="682"/>
      <c r="C168" s="682"/>
      <c r="D168" s="682"/>
      <c r="E168" s="679"/>
      <c r="F168" s="679"/>
      <c r="G168" s="679"/>
      <c r="H168" s="679"/>
      <c r="I168" s="679"/>
      <c r="J168" s="679"/>
      <c r="K168" s="679"/>
      <c r="L168" s="679"/>
      <c r="M168" s="679"/>
      <c r="N168" s="679"/>
      <c r="O168" s="679"/>
      <c r="P168" s="679"/>
      <c r="Q168" s="679"/>
      <c r="R168" s="679"/>
      <c r="S168" s="679"/>
      <c r="T168" s="679"/>
      <c r="U168" s="679"/>
    </row>
    <row r="169" spans="1:21" ht="15.75" customHeight="1">
      <c r="A169" s="682"/>
      <c r="B169" s="682"/>
      <c r="C169" s="682"/>
      <c r="D169" s="682"/>
      <c r="E169" s="679"/>
      <c r="F169" s="679"/>
      <c r="G169" s="679"/>
      <c r="H169" s="679"/>
      <c r="I169" s="679"/>
      <c r="J169" s="679"/>
      <c r="K169" s="679"/>
      <c r="L169" s="679"/>
      <c r="M169" s="679"/>
      <c r="N169" s="679"/>
      <c r="O169" s="679"/>
      <c r="P169" s="679"/>
      <c r="Q169" s="679"/>
      <c r="R169" s="679"/>
      <c r="S169" s="679"/>
      <c r="T169" s="679"/>
      <c r="U169" s="679"/>
    </row>
    <row r="170" spans="1:21" ht="15.75" customHeight="1">
      <c r="A170" s="682"/>
      <c r="B170" s="682"/>
      <c r="C170" s="682"/>
      <c r="D170" s="682"/>
      <c r="E170" s="679"/>
      <c r="F170" s="679"/>
      <c r="G170" s="679"/>
      <c r="H170" s="679"/>
      <c r="I170" s="679"/>
      <c r="J170" s="679"/>
      <c r="K170" s="679"/>
      <c r="L170" s="679"/>
      <c r="M170" s="679"/>
      <c r="N170" s="679"/>
      <c r="O170" s="679"/>
      <c r="P170" s="679"/>
      <c r="Q170" s="679"/>
      <c r="R170" s="679"/>
      <c r="S170" s="679"/>
      <c r="T170" s="679"/>
      <c r="U170" s="679"/>
    </row>
    <row r="171" spans="1:21" ht="15.75" customHeight="1">
      <c r="A171" s="682"/>
      <c r="B171" s="682"/>
      <c r="C171" s="682"/>
      <c r="D171" s="682"/>
      <c r="E171" s="679"/>
      <c r="F171" s="679"/>
      <c r="G171" s="679"/>
      <c r="H171" s="679"/>
      <c r="I171" s="679"/>
      <c r="J171" s="679"/>
      <c r="K171" s="679"/>
      <c r="L171" s="679"/>
      <c r="M171" s="679"/>
      <c r="N171" s="679"/>
      <c r="O171" s="679"/>
      <c r="P171" s="679"/>
      <c r="Q171" s="679"/>
      <c r="R171" s="679"/>
      <c r="S171" s="679"/>
      <c r="T171" s="679"/>
      <c r="U171" s="679"/>
    </row>
    <row r="172" spans="1:21" ht="15.75" customHeight="1">
      <c r="A172" s="682"/>
      <c r="B172" s="682"/>
      <c r="C172" s="682"/>
      <c r="D172" s="682"/>
      <c r="E172" s="679"/>
      <c r="F172" s="679"/>
      <c r="G172" s="679"/>
      <c r="H172" s="679"/>
      <c r="I172" s="679"/>
      <c r="J172" s="679"/>
      <c r="K172" s="679"/>
      <c r="L172" s="679"/>
      <c r="M172" s="679"/>
      <c r="N172" s="679"/>
      <c r="O172" s="679"/>
      <c r="P172" s="679"/>
      <c r="Q172" s="679"/>
      <c r="R172" s="679"/>
      <c r="S172" s="679"/>
      <c r="T172" s="679"/>
      <c r="U172" s="679"/>
    </row>
    <row r="173" spans="1:21" ht="15.75" customHeight="1">
      <c r="A173" s="682"/>
      <c r="B173" s="682"/>
      <c r="C173" s="682"/>
      <c r="D173" s="682"/>
      <c r="E173" s="679"/>
      <c r="F173" s="679"/>
      <c r="G173" s="679"/>
      <c r="H173" s="679"/>
      <c r="I173" s="679"/>
      <c r="J173" s="679"/>
      <c r="K173" s="679"/>
      <c r="L173" s="679"/>
      <c r="M173" s="679"/>
      <c r="N173" s="679"/>
      <c r="O173" s="679"/>
      <c r="P173" s="679"/>
      <c r="Q173" s="679"/>
      <c r="R173" s="679"/>
      <c r="S173" s="679"/>
      <c r="T173" s="679"/>
      <c r="U173" s="679"/>
    </row>
    <row r="174" spans="1:21" ht="15.75" customHeight="1">
      <c r="A174" s="682"/>
      <c r="B174" s="682"/>
      <c r="C174" s="682"/>
      <c r="D174" s="682"/>
      <c r="E174" s="679"/>
      <c r="F174" s="679"/>
      <c r="G174" s="679"/>
      <c r="H174" s="679"/>
      <c r="I174" s="679"/>
      <c r="J174" s="679"/>
      <c r="K174" s="679"/>
      <c r="L174" s="679"/>
      <c r="M174" s="679"/>
      <c r="N174" s="679"/>
      <c r="O174" s="679"/>
      <c r="P174" s="679"/>
      <c r="Q174" s="679"/>
      <c r="R174" s="679"/>
      <c r="S174" s="679"/>
      <c r="T174" s="679"/>
      <c r="U174" s="679"/>
    </row>
    <row r="175" spans="1:21" ht="15.75" customHeight="1">
      <c r="A175" s="682"/>
      <c r="B175" s="682"/>
      <c r="C175" s="682"/>
      <c r="D175" s="682"/>
      <c r="E175" s="679"/>
      <c r="F175" s="679"/>
      <c r="G175" s="679"/>
      <c r="H175" s="679"/>
      <c r="I175" s="679"/>
      <c r="J175" s="679"/>
      <c r="K175" s="679"/>
      <c r="L175" s="679"/>
      <c r="M175" s="679"/>
      <c r="N175" s="679"/>
      <c r="O175" s="679"/>
      <c r="P175" s="679"/>
      <c r="Q175" s="679"/>
      <c r="R175" s="679"/>
      <c r="S175" s="679"/>
      <c r="T175" s="679"/>
      <c r="U175" s="679"/>
    </row>
    <row r="176" spans="1:21" ht="15.75" customHeight="1">
      <c r="A176" s="682"/>
      <c r="B176" s="682"/>
      <c r="C176" s="682"/>
      <c r="D176" s="682"/>
      <c r="E176" s="679"/>
      <c r="F176" s="679"/>
      <c r="G176" s="679"/>
      <c r="H176" s="679"/>
      <c r="I176" s="679"/>
      <c r="J176" s="679"/>
      <c r="K176" s="679"/>
      <c r="L176" s="679"/>
      <c r="M176" s="679"/>
      <c r="N176" s="679"/>
      <c r="O176" s="679"/>
      <c r="P176" s="679"/>
      <c r="Q176" s="679"/>
      <c r="R176" s="679"/>
      <c r="S176" s="679"/>
      <c r="T176" s="679"/>
      <c r="U176" s="679"/>
    </row>
    <row r="177" spans="1:21" ht="15.75" customHeight="1">
      <c r="A177" s="682"/>
      <c r="B177" s="682"/>
      <c r="C177" s="682"/>
      <c r="D177" s="682"/>
      <c r="E177" s="679"/>
      <c r="F177" s="679"/>
      <c r="G177" s="679"/>
      <c r="H177" s="679"/>
      <c r="I177" s="679"/>
      <c r="J177" s="679"/>
      <c r="K177" s="679"/>
      <c r="L177" s="679"/>
      <c r="M177" s="679"/>
      <c r="N177" s="679"/>
      <c r="O177" s="679"/>
      <c r="P177" s="679"/>
      <c r="Q177" s="679"/>
      <c r="R177" s="679"/>
      <c r="S177" s="679"/>
      <c r="T177" s="679"/>
      <c r="U177" s="679"/>
    </row>
    <row r="178" spans="1:21" ht="15.75" customHeight="1">
      <c r="A178" s="682"/>
      <c r="B178" s="682"/>
      <c r="C178" s="682"/>
      <c r="D178" s="682"/>
      <c r="E178" s="679"/>
      <c r="F178" s="679"/>
      <c r="G178" s="679"/>
      <c r="H178" s="679"/>
      <c r="I178" s="679"/>
      <c r="J178" s="679"/>
      <c r="K178" s="679"/>
      <c r="L178" s="679"/>
      <c r="M178" s="679"/>
      <c r="N178" s="679"/>
      <c r="O178" s="679"/>
      <c r="P178" s="679"/>
      <c r="Q178" s="679"/>
      <c r="R178" s="679"/>
      <c r="S178" s="679"/>
      <c r="T178" s="679"/>
      <c r="U178" s="679"/>
    </row>
    <row r="179" spans="1:21" ht="15.75" customHeight="1">
      <c r="A179" s="682"/>
      <c r="B179" s="682"/>
      <c r="C179" s="682"/>
      <c r="D179" s="682"/>
      <c r="E179" s="679"/>
      <c r="F179" s="679"/>
      <c r="G179" s="679"/>
      <c r="H179" s="679"/>
      <c r="I179" s="679"/>
      <c r="J179" s="679"/>
      <c r="K179" s="679"/>
      <c r="L179" s="679"/>
      <c r="M179" s="679"/>
      <c r="N179" s="679"/>
      <c r="O179" s="679"/>
      <c r="P179" s="679"/>
      <c r="Q179" s="679"/>
      <c r="R179" s="679"/>
      <c r="S179" s="679"/>
      <c r="T179" s="679"/>
      <c r="U179" s="679"/>
    </row>
    <row r="180" spans="1:21" ht="15.75" customHeight="1">
      <c r="A180" s="682"/>
      <c r="B180" s="682"/>
      <c r="C180" s="682"/>
      <c r="D180" s="682"/>
      <c r="E180" s="679"/>
      <c r="F180" s="679"/>
      <c r="G180" s="679"/>
      <c r="H180" s="679"/>
      <c r="I180" s="679"/>
      <c r="J180" s="679"/>
      <c r="K180" s="679"/>
      <c r="L180" s="679"/>
      <c r="M180" s="679"/>
      <c r="N180" s="679"/>
      <c r="O180" s="679"/>
      <c r="P180" s="679"/>
      <c r="Q180" s="679"/>
      <c r="R180" s="679"/>
      <c r="S180" s="679"/>
      <c r="T180" s="679"/>
      <c r="U180" s="679"/>
    </row>
    <row r="181" spans="1:21" ht="15.75" customHeight="1">
      <c r="A181" s="682"/>
      <c r="B181" s="682"/>
      <c r="C181" s="682"/>
      <c r="D181" s="682"/>
      <c r="E181" s="679"/>
      <c r="F181" s="679"/>
      <c r="G181" s="679"/>
      <c r="H181" s="679"/>
      <c r="I181" s="679"/>
      <c r="J181" s="679"/>
      <c r="K181" s="679"/>
      <c r="L181" s="679"/>
      <c r="M181" s="679"/>
      <c r="N181" s="679"/>
      <c r="O181" s="679"/>
      <c r="P181" s="679"/>
      <c r="Q181" s="679"/>
      <c r="R181" s="679"/>
      <c r="S181" s="679"/>
      <c r="T181" s="679"/>
      <c r="U181" s="679"/>
    </row>
    <row r="182" spans="1:21" ht="15.75" customHeight="1">
      <c r="A182" s="682"/>
      <c r="B182" s="682"/>
      <c r="C182" s="682"/>
      <c r="D182" s="682"/>
      <c r="E182" s="679"/>
      <c r="F182" s="679"/>
      <c r="G182" s="679"/>
      <c r="H182" s="679"/>
      <c r="I182" s="679"/>
      <c r="J182" s="679"/>
      <c r="K182" s="679"/>
      <c r="L182" s="679"/>
      <c r="M182" s="679"/>
      <c r="N182" s="679"/>
      <c r="O182" s="679"/>
      <c r="P182" s="679"/>
      <c r="Q182" s="679"/>
      <c r="R182" s="679"/>
      <c r="S182" s="679"/>
      <c r="T182" s="679"/>
      <c r="U182" s="679"/>
    </row>
    <row r="183" spans="1:21" ht="15.75" customHeight="1">
      <c r="A183" s="682"/>
      <c r="B183" s="682"/>
      <c r="C183" s="682"/>
      <c r="D183" s="682"/>
      <c r="E183" s="679"/>
      <c r="F183" s="679"/>
      <c r="G183" s="679"/>
      <c r="H183" s="679"/>
      <c r="I183" s="679"/>
      <c r="J183" s="679"/>
      <c r="K183" s="679"/>
      <c r="L183" s="679"/>
      <c r="M183" s="679"/>
      <c r="N183" s="679"/>
      <c r="O183" s="679"/>
      <c r="P183" s="679"/>
      <c r="Q183" s="679"/>
      <c r="R183" s="679"/>
      <c r="S183" s="679"/>
      <c r="T183" s="679"/>
      <c r="U183" s="679"/>
    </row>
    <row r="184" spans="1:21" ht="15.75" customHeight="1">
      <c r="A184" s="682"/>
      <c r="B184" s="682"/>
      <c r="C184" s="682"/>
      <c r="D184" s="682"/>
      <c r="E184" s="679"/>
      <c r="F184" s="679"/>
      <c r="G184" s="679"/>
      <c r="H184" s="679"/>
      <c r="I184" s="679"/>
      <c r="J184" s="679"/>
      <c r="K184" s="679"/>
      <c r="L184" s="679"/>
      <c r="M184" s="679"/>
      <c r="N184" s="679"/>
      <c r="O184" s="679"/>
      <c r="P184" s="679"/>
      <c r="Q184" s="679"/>
      <c r="R184" s="679"/>
      <c r="S184" s="679"/>
      <c r="T184" s="679"/>
      <c r="U184" s="679"/>
    </row>
    <row r="185" spans="1:21" ht="15.75" customHeight="1">
      <c r="A185" s="682"/>
      <c r="B185" s="682"/>
      <c r="C185" s="682"/>
      <c r="D185" s="682"/>
      <c r="E185" s="679"/>
      <c r="F185" s="679"/>
      <c r="G185" s="679"/>
      <c r="H185" s="679"/>
      <c r="I185" s="679"/>
      <c r="J185" s="679"/>
      <c r="K185" s="679"/>
      <c r="L185" s="679"/>
      <c r="M185" s="679"/>
      <c r="N185" s="679"/>
      <c r="O185" s="679"/>
      <c r="P185" s="679"/>
      <c r="Q185" s="679"/>
      <c r="R185" s="679"/>
      <c r="S185" s="679"/>
      <c r="T185" s="679"/>
      <c r="U185" s="679"/>
    </row>
    <row r="186" spans="1:21" ht="15.75" customHeight="1">
      <c r="A186" s="682"/>
      <c r="B186" s="682"/>
      <c r="C186" s="682"/>
      <c r="D186" s="682"/>
      <c r="E186" s="679"/>
      <c r="F186" s="679"/>
      <c r="G186" s="679"/>
      <c r="H186" s="679"/>
      <c r="I186" s="679"/>
      <c r="J186" s="679"/>
      <c r="K186" s="679"/>
      <c r="L186" s="679"/>
      <c r="M186" s="679"/>
      <c r="N186" s="679"/>
      <c r="O186" s="679"/>
      <c r="P186" s="679"/>
      <c r="Q186" s="679"/>
      <c r="R186" s="679"/>
      <c r="S186" s="679"/>
      <c r="T186" s="679"/>
      <c r="U186" s="679"/>
    </row>
    <row r="187" spans="1:21" ht="15.75" customHeight="1">
      <c r="A187" s="682"/>
      <c r="B187" s="682"/>
      <c r="C187" s="682"/>
      <c r="D187" s="682"/>
      <c r="E187" s="679"/>
      <c r="F187" s="679"/>
      <c r="G187" s="679"/>
      <c r="H187" s="679"/>
      <c r="I187" s="679"/>
      <c r="J187" s="679"/>
      <c r="K187" s="679"/>
      <c r="L187" s="679"/>
      <c r="M187" s="679"/>
      <c r="N187" s="679"/>
      <c r="O187" s="679"/>
      <c r="P187" s="679"/>
      <c r="Q187" s="679"/>
      <c r="R187" s="679"/>
      <c r="S187" s="679"/>
      <c r="T187" s="679"/>
      <c r="U187" s="679"/>
    </row>
    <row r="188" spans="1:21" ht="15.75" customHeight="1">
      <c r="A188" s="682"/>
      <c r="B188" s="682"/>
      <c r="C188" s="682"/>
      <c r="D188" s="682"/>
      <c r="E188" s="679"/>
      <c r="F188" s="679"/>
      <c r="G188" s="679"/>
      <c r="H188" s="679"/>
      <c r="I188" s="679"/>
      <c r="J188" s="679"/>
      <c r="K188" s="679"/>
      <c r="L188" s="679"/>
      <c r="M188" s="679"/>
      <c r="N188" s="679"/>
      <c r="O188" s="679"/>
      <c r="P188" s="679"/>
      <c r="Q188" s="679"/>
      <c r="R188" s="679"/>
      <c r="S188" s="679"/>
      <c r="T188" s="679"/>
      <c r="U188" s="679"/>
    </row>
    <row r="189" spans="1:21" ht="15.75" customHeight="1">
      <c r="A189" s="682"/>
      <c r="B189" s="682"/>
      <c r="C189" s="682"/>
      <c r="D189" s="682"/>
      <c r="E189" s="679"/>
      <c r="F189" s="679"/>
      <c r="G189" s="679"/>
      <c r="H189" s="679"/>
      <c r="I189" s="679"/>
      <c r="J189" s="679"/>
      <c r="K189" s="679"/>
      <c r="L189" s="679"/>
      <c r="M189" s="679"/>
      <c r="N189" s="679"/>
      <c r="O189" s="679"/>
      <c r="P189" s="679"/>
      <c r="Q189" s="679"/>
      <c r="R189" s="679"/>
      <c r="S189" s="679"/>
      <c r="T189" s="679"/>
      <c r="U189" s="679"/>
    </row>
    <row r="190" spans="1:21" ht="15.75" customHeight="1">
      <c r="A190" s="682"/>
      <c r="B190" s="682"/>
      <c r="C190" s="682"/>
      <c r="D190" s="682"/>
      <c r="E190" s="679"/>
      <c r="F190" s="679"/>
      <c r="G190" s="679"/>
      <c r="H190" s="679"/>
      <c r="I190" s="679"/>
      <c r="J190" s="679"/>
      <c r="K190" s="679"/>
      <c r="L190" s="679"/>
      <c r="M190" s="679"/>
      <c r="N190" s="679"/>
      <c r="O190" s="679"/>
      <c r="P190" s="679"/>
      <c r="Q190" s="679"/>
      <c r="R190" s="679"/>
      <c r="S190" s="679"/>
      <c r="T190" s="679"/>
      <c r="U190" s="679"/>
    </row>
    <row r="191" spans="1:21" ht="15.75" customHeight="1">
      <c r="A191" s="682"/>
      <c r="B191" s="682"/>
      <c r="C191" s="682"/>
      <c r="D191" s="682"/>
      <c r="E191" s="679"/>
      <c r="F191" s="679"/>
      <c r="G191" s="679"/>
      <c r="H191" s="679"/>
      <c r="I191" s="679"/>
      <c r="J191" s="679"/>
      <c r="K191" s="679"/>
      <c r="L191" s="679"/>
      <c r="M191" s="679"/>
      <c r="N191" s="679"/>
      <c r="O191" s="679"/>
      <c r="P191" s="679"/>
      <c r="Q191" s="679"/>
      <c r="R191" s="679"/>
      <c r="S191" s="679"/>
      <c r="T191" s="679"/>
      <c r="U191" s="679"/>
    </row>
    <row r="192" spans="1:21" ht="15.75" customHeight="1">
      <c r="A192" s="682"/>
      <c r="B192" s="682"/>
      <c r="C192" s="682"/>
      <c r="D192" s="682"/>
      <c r="E192" s="679"/>
      <c r="F192" s="679"/>
      <c r="G192" s="679"/>
      <c r="H192" s="679"/>
      <c r="I192" s="679"/>
      <c r="J192" s="679"/>
      <c r="K192" s="679"/>
      <c r="L192" s="679"/>
      <c r="M192" s="679"/>
      <c r="N192" s="679"/>
      <c r="O192" s="679"/>
      <c r="P192" s="679"/>
      <c r="Q192" s="679"/>
      <c r="R192" s="679"/>
      <c r="S192" s="679"/>
      <c r="T192" s="679"/>
      <c r="U192" s="679"/>
    </row>
    <row r="193" spans="1:21" ht="15.75" customHeight="1">
      <c r="A193" s="682"/>
      <c r="B193" s="682"/>
      <c r="C193" s="682"/>
      <c r="D193" s="682"/>
      <c r="E193" s="679"/>
      <c r="F193" s="679"/>
      <c r="G193" s="679"/>
      <c r="H193" s="679"/>
      <c r="I193" s="679"/>
      <c r="J193" s="679"/>
      <c r="K193" s="679"/>
      <c r="L193" s="679"/>
      <c r="M193" s="679"/>
      <c r="N193" s="679"/>
      <c r="O193" s="679"/>
      <c r="P193" s="679"/>
      <c r="Q193" s="679"/>
      <c r="R193" s="679"/>
      <c r="S193" s="679"/>
      <c r="T193" s="679"/>
      <c r="U193" s="679"/>
    </row>
    <row r="194" spans="1:21" ht="15.75" customHeight="1">
      <c r="A194" s="682"/>
      <c r="B194" s="682"/>
      <c r="C194" s="682"/>
      <c r="D194" s="682"/>
      <c r="E194" s="679"/>
      <c r="F194" s="679"/>
      <c r="G194" s="679"/>
      <c r="H194" s="679"/>
      <c r="I194" s="679"/>
      <c r="J194" s="679"/>
      <c r="K194" s="679"/>
      <c r="L194" s="679"/>
      <c r="M194" s="679"/>
      <c r="N194" s="679"/>
      <c r="O194" s="679"/>
      <c r="P194" s="679"/>
      <c r="Q194" s="679"/>
      <c r="R194" s="679"/>
      <c r="S194" s="679"/>
      <c r="T194" s="679"/>
      <c r="U194" s="679"/>
    </row>
    <row r="195" spans="1:21" ht="15.75" customHeight="1">
      <c r="A195" s="682"/>
      <c r="B195" s="682"/>
      <c r="C195" s="682"/>
      <c r="D195" s="682"/>
      <c r="E195" s="679"/>
      <c r="F195" s="679"/>
      <c r="G195" s="679"/>
      <c r="H195" s="679"/>
      <c r="I195" s="679"/>
      <c r="J195" s="679"/>
      <c r="K195" s="679"/>
      <c r="L195" s="679"/>
      <c r="M195" s="679"/>
      <c r="N195" s="679"/>
      <c r="O195" s="679"/>
      <c r="P195" s="679"/>
      <c r="Q195" s="679"/>
      <c r="R195" s="679"/>
      <c r="S195" s="679"/>
      <c r="T195" s="679"/>
      <c r="U195" s="679"/>
    </row>
    <row r="196" spans="1:21" ht="15.75" customHeight="1">
      <c r="A196" s="682"/>
      <c r="B196" s="682"/>
      <c r="C196" s="682"/>
      <c r="D196" s="682"/>
      <c r="E196" s="679"/>
      <c r="F196" s="679"/>
      <c r="G196" s="679"/>
      <c r="H196" s="679"/>
      <c r="I196" s="679"/>
      <c r="J196" s="679"/>
      <c r="K196" s="679"/>
      <c r="L196" s="679"/>
      <c r="M196" s="679"/>
      <c r="N196" s="679"/>
      <c r="O196" s="679"/>
      <c r="P196" s="679"/>
      <c r="Q196" s="679"/>
      <c r="R196" s="679"/>
      <c r="S196" s="679"/>
      <c r="T196" s="679"/>
      <c r="U196" s="679"/>
    </row>
    <row r="197" spans="1:21" ht="15.75" customHeight="1">
      <c r="A197" s="682"/>
      <c r="B197" s="682"/>
      <c r="C197" s="682"/>
      <c r="D197" s="682"/>
      <c r="E197" s="679"/>
      <c r="F197" s="679"/>
      <c r="G197" s="679"/>
      <c r="H197" s="679"/>
      <c r="I197" s="679"/>
      <c r="J197" s="679"/>
      <c r="K197" s="679"/>
      <c r="L197" s="679"/>
      <c r="M197" s="679"/>
      <c r="N197" s="679"/>
      <c r="O197" s="679"/>
      <c r="P197" s="679"/>
      <c r="Q197" s="679"/>
      <c r="R197" s="679"/>
      <c r="S197" s="679"/>
      <c r="T197" s="679"/>
      <c r="U197" s="679"/>
    </row>
    <row r="198" spans="1:21" ht="15.75" customHeight="1">
      <c r="A198" s="682"/>
      <c r="B198" s="682"/>
      <c r="C198" s="682"/>
      <c r="D198" s="682"/>
      <c r="E198" s="679"/>
      <c r="F198" s="679"/>
      <c r="G198" s="679"/>
      <c r="H198" s="679"/>
      <c r="I198" s="679"/>
      <c r="J198" s="679"/>
      <c r="K198" s="679"/>
      <c r="L198" s="679"/>
      <c r="M198" s="679"/>
      <c r="N198" s="679"/>
      <c r="O198" s="679"/>
      <c r="P198" s="679"/>
      <c r="Q198" s="679"/>
      <c r="R198" s="679"/>
      <c r="S198" s="679"/>
      <c r="T198" s="679"/>
      <c r="U198" s="679"/>
    </row>
    <row r="199" spans="1:21" ht="15.75" customHeight="1">
      <c r="A199" s="682"/>
      <c r="B199" s="682"/>
      <c r="C199" s="682"/>
      <c r="D199" s="682"/>
      <c r="E199" s="679"/>
      <c r="F199" s="679"/>
      <c r="G199" s="679"/>
      <c r="H199" s="679"/>
      <c r="I199" s="679"/>
      <c r="J199" s="679"/>
      <c r="K199" s="679"/>
      <c r="L199" s="679"/>
      <c r="M199" s="679"/>
      <c r="N199" s="679"/>
      <c r="O199" s="679"/>
      <c r="P199" s="679"/>
      <c r="Q199" s="679"/>
      <c r="R199" s="679"/>
      <c r="S199" s="679"/>
      <c r="T199" s="679"/>
      <c r="U199" s="679"/>
    </row>
    <row r="200" spans="1:21" ht="15.75" customHeight="1">
      <c r="A200" s="682"/>
      <c r="B200" s="682"/>
      <c r="C200" s="682"/>
      <c r="D200" s="682"/>
      <c r="E200" s="679"/>
      <c r="F200" s="679"/>
      <c r="G200" s="679"/>
      <c r="H200" s="679"/>
      <c r="I200" s="679"/>
      <c r="J200" s="679"/>
      <c r="K200" s="679"/>
      <c r="L200" s="679"/>
      <c r="M200" s="679"/>
      <c r="N200" s="679"/>
      <c r="O200" s="679"/>
      <c r="P200" s="679"/>
      <c r="Q200" s="679"/>
      <c r="R200" s="679"/>
      <c r="S200" s="679"/>
      <c r="T200" s="679"/>
      <c r="U200" s="679"/>
    </row>
    <row r="201" spans="1:21" ht="15.75" customHeight="1">
      <c r="A201" s="682"/>
      <c r="B201" s="682"/>
      <c r="C201" s="682"/>
      <c r="D201" s="682"/>
      <c r="E201" s="679"/>
      <c r="F201" s="679"/>
      <c r="G201" s="679"/>
      <c r="H201" s="679"/>
      <c r="I201" s="679"/>
      <c r="J201" s="679"/>
      <c r="K201" s="679"/>
      <c r="L201" s="679"/>
      <c r="M201" s="679"/>
      <c r="N201" s="679"/>
      <c r="O201" s="679"/>
      <c r="P201" s="679"/>
      <c r="Q201" s="679"/>
      <c r="R201" s="679"/>
      <c r="S201" s="679"/>
      <c r="T201" s="679"/>
      <c r="U201" s="679"/>
    </row>
    <row r="202" spans="1:21" ht="15.75" customHeight="1">
      <c r="A202" s="682"/>
      <c r="B202" s="682"/>
      <c r="C202" s="682"/>
      <c r="D202" s="682"/>
      <c r="E202" s="679"/>
      <c r="F202" s="679"/>
      <c r="G202" s="679"/>
      <c r="H202" s="679"/>
      <c r="I202" s="679"/>
      <c r="J202" s="679"/>
      <c r="K202" s="679"/>
      <c r="L202" s="679"/>
      <c r="M202" s="679"/>
      <c r="N202" s="679"/>
      <c r="O202" s="679"/>
      <c r="P202" s="679"/>
      <c r="Q202" s="679"/>
      <c r="R202" s="679"/>
      <c r="S202" s="679"/>
      <c r="T202" s="679"/>
      <c r="U202" s="679"/>
    </row>
    <row r="203" spans="1:21" ht="15.75" customHeight="1">
      <c r="A203" s="682"/>
      <c r="B203" s="682"/>
      <c r="C203" s="682"/>
      <c r="D203" s="682"/>
      <c r="E203" s="679"/>
      <c r="F203" s="679"/>
      <c r="G203" s="679"/>
      <c r="H203" s="679"/>
      <c r="I203" s="679"/>
      <c r="J203" s="679"/>
      <c r="K203" s="679"/>
      <c r="L203" s="679"/>
      <c r="M203" s="679"/>
      <c r="N203" s="679"/>
      <c r="O203" s="679"/>
      <c r="P203" s="679"/>
      <c r="Q203" s="679"/>
      <c r="R203" s="679"/>
      <c r="S203" s="679"/>
      <c r="T203" s="679"/>
      <c r="U203" s="679"/>
    </row>
    <row r="204" spans="1:21" ht="15.75" customHeight="1">
      <c r="A204" s="682"/>
      <c r="B204" s="682"/>
      <c r="C204" s="682"/>
      <c r="D204" s="682"/>
      <c r="E204" s="679"/>
      <c r="F204" s="679"/>
      <c r="G204" s="679"/>
      <c r="H204" s="679"/>
      <c r="I204" s="679"/>
      <c r="J204" s="679"/>
      <c r="K204" s="679"/>
      <c r="L204" s="679"/>
      <c r="M204" s="679"/>
      <c r="N204" s="679"/>
      <c r="O204" s="679"/>
      <c r="P204" s="679"/>
      <c r="Q204" s="679"/>
      <c r="R204" s="679"/>
      <c r="S204" s="679"/>
      <c r="T204" s="679"/>
      <c r="U204" s="679"/>
    </row>
    <row r="205" spans="1:21" ht="15.75" customHeight="1">
      <c r="A205" s="682"/>
      <c r="B205" s="682"/>
      <c r="C205" s="682"/>
      <c r="D205" s="682"/>
      <c r="E205" s="679"/>
      <c r="F205" s="679"/>
      <c r="G205" s="679"/>
      <c r="H205" s="679"/>
      <c r="I205" s="679"/>
      <c r="J205" s="679"/>
      <c r="K205" s="679"/>
      <c r="L205" s="679"/>
      <c r="M205" s="679"/>
      <c r="N205" s="679"/>
      <c r="O205" s="679"/>
      <c r="P205" s="679"/>
      <c r="Q205" s="679"/>
      <c r="R205" s="679"/>
      <c r="S205" s="679"/>
      <c r="T205" s="679"/>
      <c r="U205" s="679"/>
    </row>
    <row r="206" spans="1:21" ht="15.75" customHeight="1">
      <c r="A206" s="682"/>
      <c r="B206" s="682"/>
      <c r="C206" s="682"/>
      <c r="D206" s="682"/>
      <c r="E206" s="679"/>
      <c r="F206" s="679"/>
      <c r="G206" s="679"/>
      <c r="H206" s="679"/>
      <c r="I206" s="679"/>
      <c r="J206" s="679"/>
      <c r="K206" s="679"/>
      <c r="L206" s="679"/>
      <c r="M206" s="679"/>
      <c r="N206" s="679"/>
      <c r="O206" s="679"/>
      <c r="P206" s="679"/>
      <c r="Q206" s="679"/>
      <c r="R206" s="679"/>
      <c r="S206" s="679"/>
      <c r="T206" s="679"/>
      <c r="U206" s="679"/>
    </row>
    <row r="207" spans="1:21" ht="15.75" customHeight="1">
      <c r="A207" s="682"/>
      <c r="B207" s="682"/>
      <c r="C207" s="682"/>
      <c r="D207" s="682"/>
      <c r="E207" s="679"/>
      <c r="F207" s="679"/>
      <c r="G207" s="679"/>
      <c r="H207" s="679"/>
      <c r="I207" s="679"/>
      <c r="J207" s="679"/>
      <c r="K207" s="679"/>
      <c r="L207" s="679"/>
      <c r="M207" s="679"/>
      <c r="N207" s="679"/>
      <c r="O207" s="679"/>
      <c r="P207" s="679"/>
      <c r="Q207" s="679"/>
      <c r="R207" s="679"/>
      <c r="S207" s="679"/>
      <c r="T207" s="679"/>
      <c r="U207" s="679"/>
    </row>
    <row r="208" spans="1:21" ht="15.75" customHeight="1">
      <c r="A208" s="682"/>
      <c r="B208" s="682"/>
      <c r="C208" s="682"/>
      <c r="D208" s="682"/>
      <c r="E208" s="679"/>
      <c r="F208" s="679"/>
      <c r="G208" s="679"/>
      <c r="H208" s="679"/>
      <c r="I208" s="679"/>
      <c r="J208" s="679"/>
      <c r="K208" s="679"/>
      <c r="L208" s="679"/>
      <c r="M208" s="679"/>
      <c r="N208" s="679"/>
      <c r="O208" s="679"/>
      <c r="P208" s="679"/>
      <c r="Q208" s="679"/>
      <c r="R208" s="679"/>
      <c r="S208" s="679"/>
      <c r="T208" s="679"/>
      <c r="U208" s="679"/>
    </row>
    <row r="209" spans="1:21" ht="15.75" customHeight="1">
      <c r="A209" s="682"/>
      <c r="B209" s="682"/>
      <c r="C209" s="682"/>
      <c r="D209" s="682"/>
      <c r="E209" s="679"/>
      <c r="F209" s="679"/>
      <c r="G209" s="679"/>
      <c r="H209" s="679"/>
      <c r="I209" s="679"/>
      <c r="J209" s="679"/>
      <c r="K209" s="679"/>
      <c r="L209" s="679"/>
      <c r="M209" s="679"/>
      <c r="N209" s="679"/>
      <c r="O209" s="679"/>
      <c r="P209" s="679"/>
      <c r="Q209" s="679"/>
      <c r="R209" s="679"/>
      <c r="S209" s="679"/>
      <c r="T209" s="679"/>
      <c r="U209" s="679"/>
    </row>
    <row r="210" spans="1:21" ht="15.75" customHeight="1">
      <c r="A210" s="682"/>
      <c r="B210" s="682"/>
      <c r="C210" s="682"/>
      <c r="D210" s="682"/>
      <c r="E210" s="679"/>
      <c r="F210" s="679"/>
      <c r="G210" s="679"/>
      <c r="H210" s="679"/>
      <c r="I210" s="679"/>
      <c r="J210" s="679"/>
      <c r="K210" s="679"/>
      <c r="L210" s="679"/>
      <c r="M210" s="679"/>
      <c r="N210" s="679"/>
      <c r="O210" s="679"/>
      <c r="P210" s="679"/>
      <c r="Q210" s="679"/>
      <c r="R210" s="679"/>
      <c r="S210" s="679"/>
      <c r="T210" s="679"/>
      <c r="U210" s="679"/>
    </row>
    <row r="211" spans="1:21" ht="15.75" customHeight="1">
      <c r="A211" s="682"/>
      <c r="B211" s="682"/>
      <c r="C211" s="682"/>
      <c r="D211" s="682"/>
      <c r="E211" s="679"/>
      <c r="F211" s="679"/>
      <c r="G211" s="679"/>
      <c r="H211" s="679"/>
      <c r="I211" s="679"/>
      <c r="J211" s="679"/>
      <c r="K211" s="679"/>
      <c r="L211" s="679"/>
      <c r="M211" s="679"/>
      <c r="N211" s="679"/>
      <c r="O211" s="679"/>
      <c r="P211" s="679"/>
      <c r="Q211" s="679"/>
      <c r="R211" s="679"/>
      <c r="S211" s="679"/>
      <c r="T211" s="679"/>
      <c r="U211" s="679"/>
    </row>
    <row r="212" spans="1:21" ht="15.75" customHeight="1">
      <c r="A212" s="682"/>
      <c r="B212" s="682"/>
      <c r="C212" s="682"/>
      <c r="D212" s="682"/>
      <c r="E212" s="679"/>
      <c r="F212" s="679"/>
      <c r="G212" s="679"/>
      <c r="H212" s="679"/>
      <c r="I212" s="679"/>
      <c r="J212" s="679"/>
      <c r="K212" s="679"/>
      <c r="L212" s="679"/>
      <c r="M212" s="679"/>
      <c r="N212" s="679"/>
      <c r="O212" s="679"/>
      <c r="P212" s="679"/>
      <c r="Q212" s="679"/>
      <c r="R212" s="679"/>
      <c r="S212" s="679"/>
      <c r="T212" s="679"/>
      <c r="U212" s="679"/>
    </row>
    <row r="213" spans="1:21" ht="15.75" customHeight="1">
      <c r="A213" s="682"/>
      <c r="B213" s="682"/>
      <c r="C213" s="682"/>
      <c r="D213" s="682"/>
      <c r="E213" s="679"/>
      <c r="F213" s="679"/>
      <c r="G213" s="679"/>
      <c r="H213" s="679"/>
      <c r="I213" s="679"/>
      <c r="J213" s="679"/>
      <c r="K213" s="679"/>
      <c r="L213" s="679"/>
      <c r="M213" s="679"/>
      <c r="N213" s="679"/>
      <c r="O213" s="679"/>
      <c r="P213" s="679"/>
      <c r="Q213" s="679"/>
      <c r="R213" s="679"/>
      <c r="S213" s="679"/>
      <c r="T213" s="679"/>
      <c r="U213" s="679"/>
    </row>
    <row r="214" spans="1:21" ht="15.75" customHeight="1">
      <c r="A214" s="682"/>
      <c r="B214" s="682"/>
      <c r="C214" s="682"/>
      <c r="D214" s="682"/>
      <c r="E214" s="679"/>
      <c r="F214" s="679"/>
      <c r="G214" s="679"/>
      <c r="H214" s="679"/>
      <c r="I214" s="679"/>
      <c r="J214" s="679"/>
      <c r="K214" s="679"/>
      <c r="L214" s="679"/>
      <c r="M214" s="679"/>
      <c r="N214" s="679"/>
      <c r="O214" s="679"/>
      <c r="P214" s="679"/>
      <c r="Q214" s="679"/>
      <c r="R214" s="679"/>
      <c r="S214" s="679"/>
      <c r="T214" s="679"/>
      <c r="U214" s="679"/>
    </row>
    <row r="215" spans="1:21" ht="15.75" customHeight="1">
      <c r="A215" s="682"/>
      <c r="B215" s="682"/>
      <c r="C215" s="682"/>
      <c r="D215" s="682"/>
      <c r="E215" s="679"/>
      <c r="F215" s="679"/>
      <c r="G215" s="679"/>
      <c r="H215" s="679"/>
      <c r="I215" s="679"/>
      <c r="J215" s="679"/>
      <c r="K215" s="679"/>
      <c r="L215" s="679"/>
      <c r="M215" s="679"/>
      <c r="N215" s="679"/>
      <c r="O215" s="679"/>
      <c r="P215" s="679"/>
      <c r="Q215" s="679"/>
      <c r="R215" s="679"/>
      <c r="S215" s="679"/>
      <c r="T215" s="679"/>
      <c r="U215" s="679"/>
    </row>
    <row r="216" spans="1:21" ht="15.75" customHeight="1">
      <c r="A216" s="682"/>
      <c r="B216" s="682"/>
      <c r="C216" s="682"/>
      <c r="D216" s="682"/>
      <c r="E216" s="679"/>
      <c r="F216" s="679"/>
      <c r="G216" s="679"/>
      <c r="H216" s="679"/>
      <c r="I216" s="679"/>
      <c r="J216" s="679"/>
      <c r="K216" s="679"/>
      <c r="L216" s="679"/>
      <c r="M216" s="679"/>
      <c r="N216" s="679"/>
      <c r="O216" s="679"/>
      <c r="P216" s="679"/>
      <c r="Q216" s="679"/>
      <c r="R216" s="679"/>
      <c r="S216" s="679"/>
      <c r="T216" s="679"/>
      <c r="U216" s="679"/>
    </row>
    <row r="217" spans="1:21" ht="15.75" customHeight="1">
      <c r="A217" s="682"/>
      <c r="B217" s="682"/>
      <c r="C217" s="682"/>
      <c r="D217" s="682"/>
      <c r="E217" s="679"/>
      <c r="F217" s="679"/>
      <c r="G217" s="679"/>
      <c r="H217" s="679"/>
      <c r="I217" s="679"/>
      <c r="J217" s="679"/>
      <c r="K217" s="679"/>
      <c r="L217" s="679"/>
      <c r="M217" s="679"/>
      <c r="N217" s="679"/>
      <c r="O217" s="679"/>
      <c r="P217" s="679"/>
      <c r="Q217" s="679"/>
      <c r="R217" s="679"/>
      <c r="S217" s="679"/>
      <c r="T217" s="679"/>
      <c r="U217" s="679"/>
    </row>
    <row r="218" spans="1:21" ht="15.75" customHeight="1">
      <c r="A218" s="682"/>
      <c r="B218" s="682"/>
      <c r="C218" s="682"/>
      <c r="D218" s="682"/>
      <c r="E218" s="679"/>
      <c r="F218" s="679"/>
      <c r="G218" s="679"/>
      <c r="H218" s="679"/>
      <c r="I218" s="679"/>
      <c r="J218" s="679"/>
      <c r="K218" s="679"/>
      <c r="L218" s="679"/>
      <c r="M218" s="679"/>
      <c r="N218" s="679"/>
      <c r="O218" s="679"/>
      <c r="P218" s="679"/>
      <c r="Q218" s="679"/>
      <c r="R218" s="679"/>
      <c r="S218" s="679"/>
      <c r="T218" s="679"/>
      <c r="U218" s="679"/>
    </row>
    <row r="219" spans="1:21" ht="15.75" customHeight="1">
      <c r="A219" s="682"/>
      <c r="B219" s="682"/>
      <c r="C219" s="682"/>
      <c r="D219" s="682"/>
      <c r="E219" s="679"/>
      <c r="F219" s="679"/>
      <c r="G219" s="679"/>
      <c r="H219" s="679"/>
      <c r="I219" s="679"/>
      <c r="J219" s="679"/>
      <c r="K219" s="679"/>
      <c r="L219" s="679"/>
      <c r="M219" s="679"/>
      <c r="N219" s="679"/>
      <c r="O219" s="679"/>
      <c r="P219" s="679"/>
      <c r="Q219" s="679"/>
      <c r="R219" s="679"/>
      <c r="S219" s="679"/>
      <c r="T219" s="679"/>
      <c r="U219" s="679"/>
    </row>
    <row r="220" spans="1:21" ht="15.75" customHeight="1">
      <c r="A220" s="682"/>
      <c r="B220" s="682"/>
      <c r="C220" s="682"/>
      <c r="D220" s="682"/>
      <c r="E220" s="679"/>
      <c r="F220" s="679"/>
      <c r="G220" s="679"/>
      <c r="H220" s="679"/>
      <c r="I220" s="679"/>
      <c r="J220" s="679"/>
      <c r="K220" s="679"/>
      <c r="L220" s="679"/>
      <c r="M220" s="679"/>
      <c r="N220" s="679"/>
      <c r="O220" s="679"/>
      <c r="P220" s="679"/>
      <c r="Q220" s="679"/>
      <c r="R220" s="679"/>
      <c r="S220" s="679"/>
      <c r="T220" s="679"/>
      <c r="U220" s="679"/>
    </row>
    <row r="221" spans="1:21" ht="15.75" customHeight="1">
      <c r="A221" s="682"/>
      <c r="B221" s="682"/>
      <c r="C221" s="682"/>
      <c r="D221" s="682"/>
      <c r="E221" s="679"/>
      <c r="F221" s="679"/>
      <c r="G221" s="679"/>
      <c r="H221" s="679"/>
      <c r="I221" s="679"/>
      <c r="J221" s="679"/>
      <c r="K221" s="679"/>
      <c r="L221" s="679"/>
      <c r="M221" s="679"/>
      <c r="N221" s="679"/>
      <c r="O221" s="679"/>
      <c r="P221" s="679"/>
      <c r="Q221" s="679"/>
      <c r="R221" s="679"/>
      <c r="S221" s="679"/>
      <c r="T221" s="679"/>
      <c r="U221" s="679"/>
    </row>
    <row r="222" spans="1:21" ht="15.75" customHeight="1">
      <c r="A222" s="682"/>
      <c r="B222" s="682"/>
      <c r="C222" s="682"/>
      <c r="D222" s="682"/>
      <c r="E222" s="679"/>
      <c r="F222" s="679"/>
      <c r="G222" s="679"/>
      <c r="H222" s="679"/>
      <c r="I222" s="679"/>
      <c r="J222" s="679"/>
      <c r="K222" s="679"/>
      <c r="L222" s="679"/>
      <c r="M222" s="679"/>
      <c r="N222" s="679"/>
      <c r="O222" s="679"/>
      <c r="P222" s="679"/>
      <c r="Q222" s="679"/>
      <c r="R222" s="679"/>
      <c r="S222" s="679"/>
      <c r="T222" s="679"/>
      <c r="U222" s="679"/>
    </row>
    <row r="223" spans="1:21" ht="15.75" customHeight="1">
      <c r="A223" s="682"/>
      <c r="B223" s="682"/>
      <c r="C223" s="682"/>
      <c r="D223" s="682"/>
      <c r="E223" s="679"/>
      <c r="F223" s="679"/>
      <c r="G223" s="679"/>
      <c r="H223" s="679"/>
      <c r="I223" s="679"/>
      <c r="J223" s="679"/>
      <c r="K223" s="679"/>
      <c r="L223" s="679"/>
      <c r="M223" s="679"/>
      <c r="N223" s="679"/>
      <c r="O223" s="679"/>
      <c r="P223" s="679"/>
      <c r="Q223" s="679"/>
      <c r="R223" s="679"/>
      <c r="S223" s="679"/>
      <c r="T223" s="679"/>
      <c r="U223" s="679"/>
    </row>
    <row r="224" spans="1:21" ht="15.75" customHeight="1">
      <c r="A224" s="682"/>
      <c r="B224" s="682"/>
      <c r="C224" s="682"/>
      <c r="D224" s="682"/>
      <c r="E224" s="679"/>
      <c r="F224" s="679"/>
      <c r="G224" s="679"/>
      <c r="H224" s="679"/>
      <c r="I224" s="679"/>
      <c r="J224" s="679"/>
      <c r="K224" s="679"/>
      <c r="L224" s="679"/>
      <c r="M224" s="679"/>
      <c r="N224" s="679"/>
      <c r="O224" s="679"/>
      <c r="P224" s="679"/>
      <c r="Q224" s="679"/>
      <c r="R224" s="679"/>
      <c r="S224" s="679"/>
      <c r="T224" s="679"/>
      <c r="U224" s="679"/>
    </row>
    <row r="225" spans="1:21" ht="15.75" customHeight="1">
      <c r="A225" s="682"/>
      <c r="B225" s="682"/>
      <c r="C225" s="682"/>
      <c r="D225" s="682"/>
      <c r="E225" s="679"/>
      <c r="F225" s="679"/>
      <c r="G225" s="679"/>
      <c r="H225" s="679"/>
      <c r="I225" s="679"/>
      <c r="J225" s="679"/>
      <c r="K225" s="679"/>
      <c r="L225" s="679"/>
      <c r="M225" s="679"/>
      <c r="N225" s="679"/>
      <c r="O225" s="679"/>
      <c r="P225" s="679"/>
      <c r="Q225" s="679"/>
      <c r="R225" s="679"/>
      <c r="S225" s="679"/>
      <c r="T225" s="679"/>
      <c r="U225" s="679"/>
    </row>
    <row r="226" spans="1:21" ht="15.75" customHeight="1">
      <c r="A226" s="682"/>
      <c r="B226" s="682"/>
      <c r="C226" s="682"/>
      <c r="D226" s="682"/>
      <c r="E226" s="679"/>
      <c r="F226" s="679"/>
      <c r="G226" s="679"/>
      <c r="H226" s="679"/>
      <c r="I226" s="679"/>
      <c r="J226" s="679"/>
      <c r="K226" s="679"/>
      <c r="L226" s="679"/>
      <c r="M226" s="679"/>
      <c r="N226" s="679"/>
      <c r="O226" s="679"/>
      <c r="P226" s="679"/>
      <c r="Q226" s="679"/>
      <c r="R226" s="679"/>
      <c r="S226" s="679"/>
      <c r="T226" s="679"/>
      <c r="U226" s="679"/>
    </row>
    <row r="227" spans="1:21" ht="15.75" customHeight="1">
      <c r="A227" s="682"/>
      <c r="B227" s="682"/>
      <c r="C227" s="682"/>
      <c r="D227" s="682"/>
      <c r="E227" s="679"/>
      <c r="F227" s="679"/>
      <c r="G227" s="679"/>
      <c r="H227" s="679"/>
      <c r="I227" s="679"/>
      <c r="J227" s="679"/>
      <c r="K227" s="679"/>
      <c r="L227" s="679"/>
      <c r="M227" s="679"/>
      <c r="N227" s="679"/>
      <c r="O227" s="679"/>
      <c r="P227" s="679"/>
      <c r="Q227" s="679"/>
      <c r="R227" s="679"/>
      <c r="S227" s="679"/>
      <c r="T227" s="679"/>
      <c r="U227" s="679"/>
    </row>
    <row r="228" spans="1:21" ht="15.75" customHeight="1">
      <c r="A228" s="682"/>
      <c r="B228" s="682"/>
      <c r="C228" s="682"/>
      <c r="D228" s="682"/>
      <c r="E228" s="679"/>
      <c r="F228" s="679"/>
      <c r="G228" s="679"/>
      <c r="H228" s="679"/>
      <c r="I228" s="679"/>
      <c r="J228" s="679"/>
      <c r="K228" s="679"/>
      <c r="L228" s="679"/>
      <c r="M228" s="679"/>
      <c r="N228" s="679"/>
      <c r="O228" s="679"/>
      <c r="P228" s="679"/>
      <c r="Q228" s="679"/>
      <c r="R228" s="679"/>
      <c r="S228" s="679"/>
      <c r="T228" s="679"/>
      <c r="U228" s="679"/>
    </row>
    <row r="229" spans="1:21" ht="15.75" customHeight="1">
      <c r="A229" s="682"/>
      <c r="B229" s="682"/>
      <c r="C229" s="682"/>
      <c r="D229" s="682"/>
      <c r="E229" s="679"/>
      <c r="F229" s="679"/>
      <c r="G229" s="679"/>
      <c r="H229" s="679"/>
      <c r="I229" s="679"/>
      <c r="J229" s="679"/>
      <c r="K229" s="679"/>
      <c r="L229" s="679"/>
      <c r="M229" s="679"/>
      <c r="N229" s="679"/>
      <c r="O229" s="679"/>
      <c r="P229" s="679"/>
      <c r="Q229" s="679"/>
      <c r="R229" s="679"/>
      <c r="S229" s="679"/>
      <c r="T229" s="679"/>
      <c r="U229" s="679"/>
    </row>
    <row r="230" spans="1:21" ht="15.75" customHeight="1">
      <c r="A230" s="682"/>
      <c r="B230" s="682"/>
      <c r="C230" s="682"/>
      <c r="D230" s="682"/>
      <c r="E230" s="679"/>
      <c r="F230" s="679"/>
      <c r="G230" s="679"/>
      <c r="H230" s="679"/>
      <c r="I230" s="679"/>
      <c r="J230" s="679"/>
      <c r="K230" s="679"/>
      <c r="L230" s="679"/>
      <c r="M230" s="679"/>
      <c r="N230" s="679"/>
      <c r="O230" s="679"/>
      <c r="P230" s="679"/>
      <c r="Q230" s="679"/>
      <c r="R230" s="679"/>
      <c r="S230" s="679"/>
      <c r="T230" s="679"/>
      <c r="U230" s="679"/>
    </row>
    <row r="231" spans="1:21" ht="15.75" customHeight="1">
      <c r="A231" s="682"/>
      <c r="B231" s="682"/>
      <c r="C231" s="682"/>
      <c r="D231" s="682"/>
      <c r="E231" s="679"/>
      <c r="F231" s="679"/>
      <c r="G231" s="679"/>
      <c r="H231" s="679"/>
      <c r="I231" s="679"/>
      <c r="J231" s="679"/>
      <c r="K231" s="679"/>
      <c r="L231" s="679"/>
      <c r="M231" s="679"/>
      <c r="N231" s="679"/>
      <c r="O231" s="679"/>
      <c r="P231" s="679"/>
      <c r="Q231" s="679"/>
      <c r="R231" s="679"/>
      <c r="S231" s="679"/>
      <c r="T231" s="679"/>
      <c r="U231" s="679"/>
    </row>
    <row r="232" spans="1:21" ht="15.75" customHeight="1">
      <c r="A232" s="679"/>
      <c r="B232" s="679"/>
      <c r="C232" s="679"/>
      <c r="D232" s="679"/>
      <c r="E232" s="679"/>
      <c r="F232" s="679"/>
      <c r="G232" s="679"/>
      <c r="H232" s="679"/>
      <c r="I232" s="679"/>
      <c r="J232" s="679"/>
      <c r="K232" s="679"/>
      <c r="L232" s="679"/>
      <c r="M232" s="679"/>
      <c r="N232" s="679"/>
      <c r="O232" s="679"/>
      <c r="P232" s="679"/>
      <c r="Q232" s="679"/>
      <c r="R232" s="679"/>
      <c r="S232" s="679"/>
      <c r="T232" s="679"/>
      <c r="U232" s="679"/>
    </row>
    <row r="233" spans="1:21" ht="15.75" customHeight="1">
      <c r="A233" s="679"/>
      <c r="B233" s="679"/>
      <c r="C233" s="679"/>
      <c r="D233" s="679"/>
      <c r="E233" s="679"/>
      <c r="F233" s="679"/>
      <c r="G233" s="679"/>
      <c r="H233" s="679"/>
      <c r="I233" s="679"/>
      <c r="J233" s="679"/>
      <c r="K233" s="679"/>
      <c r="L233" s="679"/>
      <c r="M233" s="679"/>
      <c r="N233" s="679"/>
      <c r="O233" s="679"/>
      <c r="P233" s="679"/>
      <c r="Q233" s="679"/>
      <c r="R233" s="679"/>
      <c r="S233" s="679"/>
      <c r="T233" s="679"/>
      <c r="U233" s="679"/>
    </row>
    <row r="234" spans="1:21" ht="15.75" customHeight="1">
      <c r="A234" s="679"/>
      <c r="B234" s="679"/>
      <c r="C234" s="679"/>
      <c r="D234" s="679"/>
      <c r="E234" s="679"/>
      <c r="F234" s="679"/>
      <c r="G234" s="679"/>
      <c r="H234" s="679"/>
      <c r="I234" s="679"/>
      <c r="J234" s="679"/>
      <c r="K234" s="679"/>
      <c r="L234" s="679"/>
      <c r="M234" s="679"/>
      <c r="N234" s="679"/>
      <c r="O234" s="679"/>
      <c r="P234" s="679"/>
      <c r="Q234" s="679"/>
      <c r="R234" s="679"/>
      <c r="S234" s="679"/>
      <c r="T234" s="679"/>
      <c r="U234" s="679"/>
    </row>
    <row r="235" spans="1:21" ht="15.75" customHeight="1">
      <c r="A235" s="679"/>
      <c r="B235" s="679"/>
      <c r="C235" s="679"/>
      <c r="D235" s="679"/>
      <c r="E235" s="679"/>
      <c r="F235" s="679"/>
      <c r="G235" s="679"/>
      <c r="H235" s="679"/>
      <c r="I235" s="679"/>
      <c r="J235" s="679"/>
      <c r="K235" s="679"/>
      <c r="L235" s="679"/>
      <c r="M235" s="679"/>
      <c r="N235" s="679"/>
      <c r="O235" s="679"/>
      <c r="P235" s="679"/>
      <c r="Q235" s="679"/>
      <c r="R235" s="679"/>
      <c r="S235" s="679"/>
      <c r="T235" s="679"/>
      <c r="U235" s="679"/>
    </row>
    <row r="236" spans="1:21" ht="15.75" customHeight="1">
      <c r="A236" s="679"/>
      <c r="B236" s="679"/>
      <c r="C236" s="679"/>
      <c r="D236" s="679"/>
      <c r="E236" s="679"/>
      <c r="F236" s="679"/>
      <c r="G236" s="679"/>
      <c r="H236" s="679"/>
      <c r="I236" s="679"/>
      <c r="J236" s="679"/>
      <c r="K236" s="679"/>
      <c r="L236" s="679"/>
      <c r="M236" s="679"/>
      <c r="N236" s="679"/>
      <c r="O236" s="679"/>
      <c r="P236" s="679"/>
      <c r="Q236" s="679"/>
      <c r="R236" s="679"/>
      <c r="S236" s="679"/>
      <c r="T236" s="679"/>
      <c r="U236" s="679"/>
    </row>
    <row r="237" spans="1:21" ht="15.75" customHeight="1">
      <c r="A237" s="679"/>
      <c r="B237" s="679"/>
      <c r="C237" s="679"/>
      <c r="D237" s="679"/>
      <c r="E237" s="679"/>
      <c r="F237" s="679"/>
      <c r="G237" s="679"/>
      <c r="H237" s="679"/>
      <c r="I237" s="679"/>
      <c r="J237" s="679"/>
      <c r="K237" s="679"/>
      <c r="L237" s="679"/>
      <c r="M237" s="679"/>
      <c r="N237" s="679"/>
      <c r="O237" s="679"/>
      <c r="P237" s="679"/>
      <c r="Q237" s="679"/>
      <c r="R237" s="679"/>
      <c r="S237" s="679"/>
      <c r="T237" s="679"/>
      <c r="U237" s="679"/>
    </row>
    <row r="238" spans="1:21" ht="15.75" customHeight="1">
      <c r="A238" s="679"/>
      <c r="B238" s="679"/>
      <c r="C238" s="679"/>
      <c r="D238" s="679"/>
      <c r="E238" s="679"/>
      <c r="F238" s="679"/>
      <c r="G238" s="679"/>
      <c r="H238" s="679"/>
      <c r="I238" s="679"/>
      <c r="J238" s="679"/>
      <c r="K238" s="679"/>
      <c r="L238" s="679"/>
      <c r="M238" s="679"/>
      <c r="N238" s="679"/>
      <c r="O238" s="679"/>
      <c r="P238" s="679"/>
      <c r="Q238" s="679"/>
      <c r="R238" s="679"/>
      <c r="S238" s="679"/>
      <c r="T238" s="679"/>
      <c r="U238" s="679"/>
    </row>
    <row r="239" spans="1:21" ht="15.75" customHeight="1">
      <c r="A239" s="679"/>
      <c r="B239" s="679"/>
      <c r="C239" s="679"/>
      <c r="D239" s="679"/>
      <c r="E239" s="679"/>
      <c r="F239" s="679"/>
      <c r="G239" s="679"/>
      <c r="H239" s="679"/>
      <c r="I239" s="679"/>
      <c r="J239" s="679"/>
      <c r="K239" s="679"/>
      <c r="L239" s="679"/>
      <c r="M239" s="679"/>
      <c r="N239" s="679"/>
      <c r="O239" s="679"/>
      <c r="P239" s="679"/>
      <c r="Q239" s="679"/>
      <c r="R239" s="679"/>
      <c r="S239" s="679"/>
      <c r="T239" s="679"/>
      <c r="U239" s="679"/>
    </row>
    <row r="240" spans="1:21" ht="15.75" customHeight="1">
      <c r="A240" s="679"/>
      <c r="B240" s="679"/>
      <c r="C240" s="679"/>
      <c r="D240" s="679"/>
      <c r="E240" s="679"/>
      <c r="F240" s="679"/>
      <c r="G240" s="679"/>
      <c r="H240" s="679"/>
      <c r="I240" s="679"/>
      <c r="J240" s="679"/>
      <c r="K240" s="679"/>
      <c r="L240" s="679"/>
      <c r="M240" s="679"/>
      <c r="N240" s="679"/>
      <c r="O240" s="679"/>
      <c r="P240" s="679"/>
      <c r="Q240" s="679"/>
      <c r="R240" s="679"/>
      <c r="S240" s="679"/>
      <c r="T240" s="679"/>
      <c r="U240" s="679"/>
    </row>
    <row r="241" spans="1:21" ht="15.75" customHeight="1">
      <c r="A241" s="679"/>
      <c r="B241" s="679"/>
      <c r="C241" s="679"/>
      <c r="D241" s="679"/>
      <c r="E241" s="679"/>
      <c r="F241" s="679"/>
      <c r="G241" s="679"/>
      <c r="H241" s="679"/>
      <c r="I241" s="679"/>
      <c r="J241" s="679"/>
      <c r="K241" s="679"/>
      <c r="L241" s="679"/>
      <c r="M241" s="679"/>
      <c r="N241" s="679"/>
      <c r="O241" s="679"/>
      <c r="P241" s="679"/>
      <c r="Q241" s="679"/>
      <c r="R241" s="679"/>
      <c r="S241" s="679"/>
      <c r="T241" s="679"/>
      <c r="U241" s="679"/>
    </row>
    <row r="242" spans="1:21" ht="15.75" customHeight="1">
      <c r="A242" s="679"/>
      <c r="B242" s="679"/>
      <c r="C242" s="679"/>
      <c r="D242" s="679"/>
      <c r="E242" s="679"/>
      <c r="F242" s="679"/>
      <c r="G242" s="679"/>
      <c r="H242" s="679"/>
      <c r="I242" s="679"/>
      <c r="J242" s="679"/>
      <c r="K242" s="679"/>
      <c r="L242" s="679"/>
      <c r="M242" s="679"/>
      <c r="N242" s="679"/>
      <c r="O242" s="679"/>
      <c r="P242" s="679"/>
      <c r="Q242" s="679"/>
      <c r="R242" s="679"/>
      <c r="S242" s="679"/>
      <c r="T242" s="679"/>
      <c r="U242" s="679"/>
    </row>
    <row r="243" spans="1:21" ht="15.75" customHeight="1">
      <c r="A243" s="679"/>
      <c r="B243" s="679"/>
      <c r="C243" s="679"/>
      <c r="D243" s="679"/>
      <c r="E243" s="679"/>
      <c r="F243" s="679"/>
      <c r="G243" s="679"/>
      <c r="H243" s="679"/>
      <c r="I243" s="679"/>
      <c r="J243" s="679"/>
      <c r="K243" s="679"/>
      <c r="L243" s="679"/>
      <c r="M243" s="679"/>
      <c r="N243" s="679"/>
      <c r="O243" s="679"/>
      <c r="P243" s="679"/>
      <c r="Q243" s="679"/>
      <c r="R243" s="679"/>
      <c r="S243" s="679"/>
      <c r="T243" s="679"/>
      <c r="U243" s="679"/>
    </row>
    <row r="244" spans="1:21" ht="15.75" customHeight="1">
      <c r="A244" s="679"/>
      <c r="B244" s="679"/>
      <c r="C244" s="679"/>
      <c r="D244" s="679"/>
      <c r="E244" s="679"/>
      <c r="F244" s="679"/>
      <c r="G244" s="679"/>
      <c r="H244" s="679"/>
      <c r="I244" s="679"/>
      <c r="J244" s="679"/>
      <c r="K244" s="679"/>
      <c r="L244" s="679"/>
      <c r="M244" s="679"/>
      <c r="N244" s="679"/>
      <c r="O244" s="679"/>
      <c r="P244" s="679"/>
      <c r="Q244" s="679"/>
      <c r="R244" s="679"/>
      <c r="S244" s="679"/>
      <c r="T244" s="679"/>
      <c r="U244" s="679"/>
    </row>
    <row r="245" spans="1:21" ht="15.75" customHeight="1">
      <c r="A245" s="679"/>
      <c r="B245" s="679"/>
      <c r="C245" s="679"/>
      <c r="D245" s="679"/>
      <c r="E245" s="679"/>
      <c r="F245" s="679"/>
      <c r="G245" s="679"/>
      <c r="H245" s="679"/>
      <c r="I245" s="679"/>
      <c r="J245" s="679"/>
      <c r="K245" s="679"/>
      <c r="L245" s="679"/>
      <c r="M245" s="679"/>
      <c r="N245" s="679"/>
      <c r="O245" s="679"/>
      <c r="P245" s="679"/>
      <c r="Q245" s="679"/>
      <c r="R245" s="679"/>
      <c r="S245" s="679"/>
      <c r="T245" s="679"/>
      <c r="U245" s="679"/>
    </row>
    <row r="246" spans="1:21" ht="15.75" customHeight="1">
      <c r="A246" s="679"/>
      <c r="B246" s="679"/>
      <c r="C246" s="679"/>
      <c r="D246" s="679"/>
      <c r="E246" s="679"/>
      <c r="F246" s="679"/>
      <c r="G246" s="679"/>
      <c r="H246" s="679"/>
      <c r="I246" s="679"/>
      <c r="J246" s="679"/>
      <c r="K246" s="679"/>
      <c r="L246" s="679"/>
      <c r="M246" s="679"/>
      <c r="N246" s="679"/>
      <c r="O246" s="679"/>
      <c r="P246" s="679"/>
      <c r="Q246" s="679"/>
      <c r="R246" s="679"/>
      <c r="S246" s="679"/>
      <c r="T246" s="679"/>
      <c r="U246" s="679"/>
    </row>
    <row r="247" spans="1:21" ht="15.75" customHeight="1">
      <c r="A247" s="679"/>
      <c r="B247" s="679"/>
      <c r="C247" s="679"/>
      <c r="D247" s="679"/>
      <c r="E247" s="679"/>
      <c r="F247" s="679"/>
      <c r="G247" s="679"/>
      <c r="H247" s="679"/>
      <c r="I247" s="679"/>
      <c r="J247" s="679"/>
      <c r="K247" s="679"/>
      <c r="L247" s="679"/>
      <c r="M247" s="679"/>
      <c r="N247" s="679"/>
      <c r="O247" s="679"/>
      <c r="P247" s="679"/>
      <c r="Q247" s="679"/>
      <c r="R247" s="679"/>
      <c r="S247" s="679"/>
      <c r="T247" s="679"/>
      <c r="U247" s="679"/>
    </row>
    <row r="248" spans="1:21" ht="15.75" customHeight="1">
      <c r="A248" s="679"/>
      <c r="B248" s="679"/>
      <c r="C248" s="679"/>
      <c r="D248" s="679"/>
      <c r="E248" s="679"/>
      <c r="F248" s="679"/>
      <c r="G248" s="679"/>
      <c r="H248" s="679"/>
      <c r="I248" s="679"/>
      <c r="J248" s="679"/>
      <c r="K248" s="679"/>
      <c r="L248" s="679"/>
      <c r="M248" s="679"/>
      <c r="N248" s="679"/>
      <c r="O248" s="679"/>
      <c r="P248" s="679"/>
      <c r="Q248" s="679"/>
      <c r="R248" s="679"/>
      <c r="S248" s="679"/>
      <c r="T248" s="679"/>
      <c r="U248" s="679"/>
    </row>
    <row r="249" spans="1:21" ht="15.75" customHeight="1">
      <c r="A249" s="679"/>
      <c r="B249" s="679"/>
      <c r="C249" s="679"/>
      <c r="D249" s="679"/>
      <c r="E249" s="679"/>
      <c r="F249" s="679"/>
      <c r="G249" s="679"/>
      <c r="H249" s="679"/>
      <c r="I249" s="679"/>
      <c r="J249" s="679"/>
      <c r="K249" s="679"/>
      <c r="L249" s="679"/>
      <c r="M249" s="679"/>
      <c r="N249" s="679"/>
      <c r="O249" s="679"/>
      <c r="P249" s="679"/>
      <c r="Q249" s="679"/>
      <c r="R249" s="679"/>
      <c r="S249" s="679"/>
      <c r="T249" s="679"/>
      <c r="U249" s="679"/>
    </row>
    <row r="250" spans="1:21" ht="15.75" customHeight="1">
      <c r="A250" s="679"/>
      <c r="B250" s="679"/>
      <c r="C250" s="679"/>
      <c r="D250" s="679"/>
      <c r="E250" s="679"/>
      <c r="F250" s="679"/>
      <c r="G250" s="679"/>
      <c r="H250" s="679"/>
      <c r="I250" s="679"/>
      <c r="J250" s="679"/>
      <c r="K250" s="679"/>
      <c r="L250" s="679"/>
      <c r="M250" s="679"/>
      <c r="N250" s="679"/>
      <c r="O250" s="679"/>
      <c r="P250" s="679"/>
      <c r="Q250" s="679"/>
      <c r="R250" s="679"/>
      <c r="S250" s="679"/>
      <c r="T250" s="679"/>
      <c r="U250" s="679"/>
    </row>
    <row r="251" spans="1:21" ht="15.75" customHeight="1">
      <c r="A251" s="679"/>
      <c r="B251" s="679"/>
      <c r="C251" s="679"/>
      <c r="D251" s="679"/>
      <c r="E251" s="679"/>
      <c r="F251" s="679"/>
      <c r="G251" s="679"/>
      <c r="H251" s="679"/>
      <c r="I251" s="679"/>
      <c r="J251" s="679"/>
      <c r="K251" s="679"/>
      <c r="L251" s="679"/>
      <c r="M251" s="679"/>
      <c r="N251" s="679"/>
      <c r="O251" s="679"/>
      <c r="P251" s="679"/>
      <c r="Q251" s="679"/>
      <c r="R251" s="679"/>
      <c r="S251" s="679"/>
      <c r="T251" s="679"/>
      <c r="U251" s="679"/>
    </row>
    <row r="252" spans="1:21" ht="15.75" customHeight="1">
      <c r="A252" s="679"/>
      <c r="B252" s="679"/>
      <c r="C252" s="679"/>
      <c r="D252" s="679"/>
      <c r="E252" s="679"/>
      <c r="F252" s="679"/>
      <c r="G252" s="679"/>
      <c r="H252" s="679"/>
      <c r="I252" s="679"/>
      <c r="J252" s="679"/>
      <c r="K252" s="679"/>
      <c r="L252" s="679"/>
      <c r="M252" s="679"/>
      <c r="N252" s="679"/>
      <c r="O252" s="679"/>
      <c r="P252" s="679"/>
      <c r="Q252" s="679"/>
      <c r="R252" s="679"/>
      <c r="S252" s="679"/>
      <c r="T252" s="679"/>
      <c r="U252" s="679"/>
    </row>
    <row r="253" spans="1:21" ht="15.75" customHeight="1">
      <c r="A253" s="679"/>
      <c r="B253" s="679"/>
      <c r="C253" s="679"/>
      <c r="D253" s="679"/>
      <c r="E253" s="679"/>
      <c r="F253" s="679"/>
      <c r="G253" s="679"/>
      <c r="H253" s="679"/>
      <c r="I253" s="679"/>
      <c r="J253" s="679"/>
      <c r="K253" s="679"/>
      <c r="L253" s="679"/>
      <c r="M253" s="679"/>
      <c r="N253" s="679"/>
      <c r="O253" s="679"/>
      <c r="P253" s="679"/>
      <c r="Q253" s="679"/>
      <c r="R253" s="679"/>
      <c r="S253" s="679"/>
      <c r="T253" s="679"/>
      <c r="U253" s="679"/>
    </row>
    <row r="254" spans="1:21" ht="15.75" customHeight="1">
      <c r="A254" s="679"/>
      <c r="B254" s="679"/>
      <c r="C254" s="679"/>
      <c r="D254" s="679"/>
      <c r="E254" s="679"/>
      <c r="F254" s="679"/>
      <c r="G254" s="679"/>
      <c r="H254" s="679"/>
      <c r="I254" s="679"/>
      <c r="J254" s="679"/>
      <c r="K254" s="679"/>
      <c r="L254" s="679"/>
      <c r="M254" s="679"/>
      <c r="N254" s="679"/>
      <c r="O254" s="679"/>
      <c r="P254" s="679"/>
      <c r="Q254" s="679"/>
      <c r="R254" s="679"/>
      <c r="S254" s="679"/>
      <c r="T254" s="679"/>
      <c r="U254" s="679"/>
    </row>
    <row r="255" spans="1:21" ht="15.75" customHeight="1">
      <c r="A255" s="679"/>
      <c r="B255" s="679"/>
      <c r="C255" s="679"/>
      <c r="D255" s="679"/>
      <c r="E255" s="679"/>
      <c r="F255" s="679"/>
      <c r="G255" s="679"/>
      <c r="H255" s="679"/>
      <c r="I255" s="679"/>
      <c r="J255" s="679"/>
      <c r="K255" s="679"/>
      <c r="L255" s="679"/>
      <c r="M255" s="679"/>
      <c r="N255" s="679"/>
      <c r="O255" s="679"/>
      <c r="P255" s="679"/>
      <c r="Q255" s="679"/>
      <c r="R255" s="679"/>
      <c r="S255" s="679"/>
      <c r="T255" s="679"/>
      <c r="U255" s="679"/>
    </row>
    <row r="256" spans="1:21" ht="15.75" customHeight="1">
      <c r="A256" s="679"/>
      <c r="B256" s="679"/>
      <c r="C256" s="679"/>
      <c r="D256" s="679"/>
      <c r="E256" s="679"/>
      <c r="F256" s="679"/>
      <c r="G256" s="679"/>
      <c r="H256" s="679"/>
      <c r="I256" s="679"/>
      <c r="J256" s="679"/>
      <c r="K256" s="679"/>
      <c r="L256" s="679"/>
      <c r="M256" s="679"/>
      <c r="N256" s="679"/>
      <c r="O256" s="679"/>
      <c r="P256" s="679"/>
      <c r="Q256" s="679"/>
      <c r="R256" s="679"/>
      <c r="S256" s="679"/>
      <c r="T256" s="679"/>
      <c r="U256" s="679"/>
    </row>
    <row r="257" spans="1:21" ht="15.75" customHeight="1">
      <c r="A257" s="679"/>
      <c r="B257" s="679"/>
      <c r="C257" s="679"/>
      <c r="D257" s="679"/>
      <c r="E257" s="679"/>
      <c r="F257" s="679"/>
      <c r="G257" s="679"/>
      <c r="H257" s="679"/>
      <c r="I257" s="679"/>
      <c r="J257" s="679"/>
      <c r="K257" s="679"/>
      <c r="L257" s="679"/>
      <c r="M257" s="679"/>
      <c r="N257" s="679"/>
      <c r="O257" s="679"/>
      <c r="P257" s="679"/>
      <c r="Q257" s="679"/>
      <c r="R257" s="679"/>
      <c r="S257" s="679"/>
      <c r="T257" s="679"/>
      <c r="U257" s="679"/>
    </row>
    <row r="258" spans="1:21" ht="15.75" customHeight="1">
      <c r="A258" s="679"/>
      <c r="B258" s="679"/>
      <c r="C258" s="679"/>
      <c r="D258" s="679"/>
      <c r="E258" s="679"/>
      <c r="F258" s="679"/>
      <c r="G258" s="679"/>
      <c r="H258" s="679"/>
      <c r="I258" s="679"/>
      <c r="J258" s="679"/>
      <c r="K258" s="679"/>
      <c r="L258" s="679"/>
      <c r="M258" s="679"/>
      <c r="N258" s="679"/>
      <c r="O258" s="679"/>
      <c r="P258" s="679"/>
      <c r="Q258" s="679"/>
      <c r="R258" s="679"/>
      <c r="S258" s="679"/>
      <c r="T258" s="679"/>
      <c r="U258" s="679"/>
    </row>
    <row r="259" spans="1:21" ht="15.75" customHeight="1">
      <c r="A259" s="679"/>
      <c r="B259" s="679"/>
      <c r="C259" s="679"/>
      <c r="D259" s="679"/>
      <c r="E259" s="679"/>
      <c r="F259" s="679"/>
      <c r="G259" s="679"/>
      <c r="H259" s="679"/>
      <c r="I259" s="679"/>
      <c r="J259" s="679"/>
      <c r="K259" s="679"/>
      <c r="L259" s="679"/>
      <c r="M259" s="679"/>
      <c r="N259" s="679"/>
      <c r="O259" s="679"/>
      <c r="P259" s="679"/>
      <c r="Q259" s="679"/>
      <c r="R259" s="679"/>
      <c r="S259" s="679"/>
      <c r="T259" s="679"/>
      <c r="U259" s="679"/>
    </row>
    <row r="260" spans="1:21" ht="15.75" customHeight="1">
      <c r="A260" s="679"/>
      <c r="B260" s="679"/>
      <c r="C260" s="679"/>
      <c r="D260" s="679"/>
      <c r="E260" s="679"/>
      <c r="F260" s="679"/>
      <c r="G260" s="679"/>
      <c r="H260" s="679"/>
      <c r="I260" s="679"/>
      <c r="J260" s="679"/>
      <c r="K260" s="679"/>
      <c r="L260" s="679"/>
      <c r="M260" s="679"/>
      <c r="N260" s="679"/>
      <c r="O260" s="679"/>
      <c r="P260" s="679"/>
      <c r="Q260" s="679"/>
      <c r="R260" s="679"/>
      <c r="S260" s="679"/>
      <c r="T260" s="679"/>
      <c r="U260" s="679"/>
    </row>
    <row r="261" spans="1:21" ht="15.75" customHeight="1">
      <c r="A261" s="679"/>
      <c r="B261" s="679"/>
      <c r="C261" s="679"/>
      <c r="D261" s="679"/>
      <c r="E261" s="679"/>
      <c r="F261" s="679"/>
      <c r="G261" s="679"/>
      <c r="H261" s="679"/>
      <c r="I261" s="679"/>
      <c r="J261" s="679"/>
      <c r="K261" s="679"/>
      <c r="L261" s="679"/>
      <c r="M261" s="679"/>
      <c r="N261" s="679"/>
      <c r="O261" s="679"/>
      <c r="P261" s="679"/>
      <c r="Q261" s="679"/>
      <c r="R261" s="679"/>
      <c r="S261" s="679"/>
      <c r="T261" s="679"/>
      <c r="U261" s="679"/>
    </row>
    <row r="262" spans="1:21" ht="15.75" customHeight="1">
      <c r="A262" s="679"/>
      <c r="B262" s="679"/>
      <c r="C262" s="679"/>
      <c r="D262" s="679"/>
      <c r="E262" s="679"/>
      <c r="F262" s="679"/>
      <c r="G262" s="679"/>
      <c r="H262" s="679"/>
      <c r="I262" s="679"/>
      <c r="J262" s="679"/>
      <c r="K262" s="679"/>
      <c r="L262" s="679"/>
      <c r="M262" s="679"/>
      <c r="N262" s="679"/>
      <c r="O262" s="679"/>
      <c r="P262" s="679"/>
      <c r="Q262" s="679"/>
      <c r="R262" s="679"/>
      <c r="S262" s="679"/>
      <c r="T262" s="679"/>
      <c r="U262" s="679"/>
    </row>
    <row r="263" spans="1:21" ht="15.75" customHeight="1">
      <c r="A263" s="679"/>
      <c r="B263" s="679"/>
      <c r="C263" s="679"/>
      <c r="D263" s="679"/>
      <c r="E263" s="679"/>
      <c r="F263" s="679"/>
      <c r="G263" s="679"/>
      <c r="H263" s="679"/>
      <c r="I263" s="679"/>
      <c r="J263" s="679"/>
      <c r="K263" s="679"/>
      <c r="L263" s="679"/>
      <c r="M263" s="679"/>
      <c r="N263" s="679"/>
      <c r="O263" s="679"/>
      <c r="P263" s="679"/>
      <c r="Q263" s="679"/>
      <c r="R263" s="679"/>
      <c r="S263" s="679"/>
      <c r="T263" s="679"/>
      <c r="U263" s="679"/>
    </row>
    <row r="264" spans="1:21" ht="15.75" customHeight="1">
      <c r="A264" s="679"/>
      <c r="B264" s="679"/>
      <c r="C264" s="679"/>
      <c r="D264" s="679"/>
      <c r="E264" s="679"/>
      <c r="F264" s="679"/>
      <c r="G264" s="679"/>
      <c r="H264" s="679"/>
      <c r="I264" s="679"/>
      <c r="J264" s="679"/>
      <c r="K264" s="679"/>
      <c r="L264" s="679"/>
      <c r="M264" s="679"/>
      <c r="N264" s="679"/>
      <c r="O264" s="679"/>
      <c r="P264" s="679"/>
      <c r="Q264" s="679"/>
      <c r="R264" s="679"/>
      <c r="S264" s="679"/>
      <c r="T264" s="679"/>
      <c r="U264" s="679"/>
    </row>
    <row r="265" spans="1:21" ht="15.75" customHeight="1">
      <c r="A265" s="679"/>
      <c r="B265" s="679"/>
      <c r="C265" s="679"/>
      <c r="D265" s="679"/>
      <c r="E265" s="679"/>
      <c r="F265" s="679"/>
      <c r="G265" s="679"/>
      <c r="H265" s="679"/>
      <c r="I265" s="679"/>
      <c r="J265" s="679"/>
      <c r="K265" s="679"/>
      <c r="L265" s="679"/>
      <c r="M265" s="679"/>
      <c r="N265" s="679"/>
      <c r="O265" s="679"/>
      <c r="P265" s="679"/>
      <c r="Q265" s="679"/>
      <c r="R265" s="679"/>
      <c r="S265" s="679"/>
      <c r="T265" s="679"/>
      <c r="U265" s="679"/>
    </row>
    <row r="266" spans="1:21" ht="15.75" customHeight="1">
      <c r="A266" s="679"/>
      <c r="B266" s="679"/>
      <c r="C266" s="679"/>
      <c r="D266" s="679"/>
      <c r="E266" s="679"/>
      <c r="F266" s="679"/>
      <c r="G266" s="679"/>
      <c r="H266" s="679"/>
      <c r="I266" s="679"/>
      <c r="J266" s="679"/>
      <c r="K266" s="679"/>
      <c r="L266" s="679"/>
      <c r="M266" s="679"/>
      <c r="N266" s="679"/>
      <c r="O266" s="679"/>
      <c r="P266" s="679"/>
      <c r="Q266" s="679"/>
      <c r="R266" s="679"/>
      <c r="S266" s="679"/>
      <c r="T266" s="679"/>
      <c r="U266" s="679"/>
    </row>
    <row r="267" spans="1:21" ht="15.75" customHeight="1">
      <c r="A267" s="679"/>
      <c r="B267" s="679"/>
      <c r="C267" s="679"/>
      <c r="D267" s="679"/>
      <c r="E267" s="679"/>
      <c r="F267" s="679"/>
      <c r="G267" s="679"/>
      <c r="H267" s="679"/>
      <c r="I267" s="679"/>
      <c r="J267" s="679"/>
      <c r="K267" s="679"/>
      <c r="L267" s="679"/>
      <c r="M267" s="679"/>
      <c r="N267" s="679"/>
      <c r="O267" s="679"/>
      <c r="P267" s="679"/>
      <c r="Q267" s="679"/>
      <c r="R267" s="679"/>
      <c r="S267" s="679"/>
      <c r="T267" s="679"/>
      <c r="U267" s="679"/>
    </row>
    <row r="268" spans="1:21" ht="15.75" customHeight="1">
      <c r="A268" s="679"/>
      <c r="B268" s="679"/>
      <c r="C268" s="679"/>
      <c r="D268" s="679"/>
      <c r="E268" s="679"/>
      <c r="F268" s="679"/>
      <c r="G268" s="679"/>
      <c r="H268" s="679"/>
      <c r="I268" s="679"/>
      <c r="J268" s="679"/>
      <c r="K268" s="679"/>
      <c r="L268" s="679"/>
      <c r="M268" s="679"/>
      <c r="N268" s="679"/>
      <c r="O268" s="679"/>
      <c r="P268" s="679"/>
      <c r="Q268" s="679"/>
      <c r="R268" s="679"/>
      <c r="S268" s="679"/>
      <c r="T268" s="679"/>
      <c r="U268" s="679"/>
    </row>
    <row r="269" spans="1:21" ht="15.75" customHeight="1">
      <c r="A269" s="679"/>
      <c r="B269" s="679"/>
      <c r="C269" s="679"/>
      <c r="D269" s="679"/>
      <c r="E269" s="679"/>
      <c r="F269" s="679"/>
      <c r="G269" s="679"/>
      <c r="H269" s="679"/>
      <c r="I269" s="679"/>
      <c r="J269" s="679"/>
      <c r="K269" s="679"/>
      <c r="L269" s="679"/>
      <c r="M269" s="679"/>
      <c r="N269" s="679"/>
      <c r="O269" s="679"/>
      <c r="P269" s="679"/>
      <c r="Q269" s="679"/>
      <c r="R269" s="679"/>
      <c r="S269" s="679"/>
      <c r="T269" s="679"/>
      <c r="U269" s="679"/>
    </row>
    <row r="270" spans="1:21" ht="15.75" customHeight="1">
      <c r="A270" s="679"/>
      <c r="B270" s="679"/>
      <c r="C270" s="679"/>
      <c r="D270" s="679"/>
      <c r="E270" s="679"/>
      <c r="F270" s="679"/>
      <c r="G270" s="679"/>
      <c r="H270" s="679"/>
      <c r="I270" s="679"/>
      <c r="J270" s="679"/>
      <c r="K270" s="679"/>
      <c r="L270" s="679"/>
      <c r="M270" s="679"/>
      <c r="N270" s="679"/>
      <c r="O270" s="679"/>
      <c r="P270" s="679"/>
      <c r="Q270" s="679"/>
      <c r="R270" s="679"/>
      <c r="S270" s="679"/>
      <c r="T270" s="679"/>
      <c r="U270" s="679"/>
    </row>
    <row r="271" spans="1:21" ht="15.75" customHeight="1">
      <c r="A271" s="679"/>
      <c r="B271" s="679"/>
      <c r="C271" s="679"/>
      <c r="D271" s="679"/>
      <c r="E271" s="679"/>
      <c r="F271" s="679"/>
      <c r="G271" s="679"/>
      <c r="H271" s="679"/>
      <c r="I271" s="679"/>
      <c r="J271" s="679"/>
      <c r="K271" s="679"/>
      <c r="L271" s="679"/>
      <c r="M271" s="679"/>
      <c r="N271" s="679"/>
      <c r="O271" s="679"/>
      <c r="P271" s="679"/>
      <c r="Q271" s="679"/>
      <c r="R271" s="679"/>
      <c r="S271" s="679"/>
      <c r="T271" s="679"/>
      <c r="U271" s="679"/>
    </row>
    <row r="272" spans="1:21" ht="15.75" customHeight="1">
      <c r="A272" s="679"/>
      <c r="B272" s="679"/>
      <c r="C272" s="679"/>
      <c r="D272" s="679"/>
      <c r="E272" s="679"/>
      <c r="F272" s="679"/>
      <c r="G272" s="679"/>
      <c r="H272" s="679"/>
      <c r="I272" s="679"/>
      <c r="J272" s="679"/>
      <c r="K272" s="679"/>
      <c r="L272" s="679"/>
      <c r="M272" s="679"/>
      <c r="N272" s="679"/>
      <c r="O272" s="679"/>
      <c r="P272" s="679"/>
      <c r="Q272" s="679"/>
      <c r="R272" s="679"/>
      <c r="S272" s="679"/>
      <c r="T272" s="679"/>
      <c r="U272" s="679"/>
    </row>
    <row r="273" spans="1:21" ht="15.75" customHeight="1">
      <c r="A273" s="679"/>
      <c r="B273" s="679"/>
      <c r="C273" s="679"/>
      <c r="D273" s="679"/>
      <c r="E273" s="679"/>
      <c r="F273" s="679"/>
      <c r="G273" s="679"/>
      <c r="H273" s="679"/>
      <c r="I273" s="679"/>
      <c r="J273" s="679"/>
      <c r="K273" s="679"/>
      <c r="L273" s="679"/>
      <c r="M273" s="679"/>
      <c r="N273" s="679"/>
      <c r="O273" s="679"/>
      <c r="P273" s="679"/>
      <c r="Q273" s="679"/>
      <c r="R273" s="679"/>
      <c r="S273" s="679"/>
      <c r="T273" s="679"/>
      <c r="U273" s="679"/>
    </row>
    <row r="274" spans="1:21" ht="15.75" customHeight="1">
      <c r="A274" s="679"/>
      <c r="B274" s="679"/>
      <c r="C274" s="679"/>
      <c r="D274" s="679"/>
      <c r="E274" s="679"/>
      <c r="F274" s="679"/>
      <c r="G274" s="679"/>
      <c r="H274" s="679"/>
      <c r="I274" s="679"/>
      <c r="J274" s="679"/>
      <c r="K274" s="679"/>
      <c r="L274" s="679"/>
      <c r="M274" s="679"/>
      <c r="N274" s="679"/>
      <c r="O274" s="679"/>
      <c r="P274" s="679"/>
      <c r="Q274" s="679"/>
      <c r="R274" s="679"/>
      <c r="S274" s="679"/>
      <c r="T274" s="679"/>
      <c r="U274" s="679"/>
    </row>
    <row r="275" spans="1:21" ht="15.75" customHeight="1">
      <c r="A275" s="679"/>
      <c r="B275" s="679"/>
      <c r="C275" s="679"/>
      <c r="D275" s="679"/>
      <c r="E275" s="679"/>
      <c r="F275" s="679"/>
      <c r="G275" s="679"/>
      <c r="H275" s="679"/>
      <c r="I275" s="679"/>
      <c r="J275" s="679"/>
      <c r="K275" s="679"/>
      <c r="L275" s="679"/>
      <c r="M275" s="679"/>
      <c r="N275" s="679"/>
      <c r="O275" s="679"/>
      <c r="P275" s="679"/>
      <c r="Q275" s="679"/>
      <c r="R275" s="679"/>
      <c r="S275" s="679"/>
      <c r="T275" s="679"/>
      <c r="U275" s="679"/>
    </row>
    <row r="276" spans="1:21" ht="15.75" customHeight="1">
      <c r="A276" s="679"/>
      <c r="B276" s="679"/>
      <c r="C276" s="679"/>
      <c r="D276" s="679"/>
      <c r="E276" s="679"/>
      <c r="F276" s="679"/>
      <c r="G276" s="679"/>
      <c r="H276" s="679"/>
      <c r="I276" s="679"/>
      <c r="J276" s="679"/>
      <c r="K276" s="679"/>
      <c r="L276" s="679"/>
      <c r="M276" s="679"/>
      <c r="N276" s="679"/>
      <c r="O276" s="679"/>
      <c r="P276" s="679"/>
      <c r="Q276" s="679"/>
      <c r="R276" s="679"/>
      <c r="S276" s="679"/>
      <c r="T276" s="679"/>
      <c r="U276" s="679"/>
    </row>
    <row r="277" spans="1:21" ht="15.75" customHeight="1">
      <c r="A277" s="679"/>
      <c r="B277" s="679"/>
      <c r="C277" s="679"/>
      <c r="D277" s="679"/>
      <c r="E277" s="679"/>
      <c r="F277" s="679"/>
      <c r="G277" s="679"/>
      <c r="H277" s="679"/>
      <c r="I277" s="679"/>
      <c r="J277" s="679"/>
      <c r="K277" s="679"/>
      <c r="L277" s="679"/>
      <c r="M277" s="679"/>
      <c r="N277" s="679"/>
      <c r="O277" s="679"/>
      <c r="P277" s="679"/>
      <c r="Q277" s="679"/>
      <c r="R277" s="679"/>
      <c r="S277" s="679"/>
      <c r="T277" s="679"/>
      <c r="U277" s="679"/>
    </row>
    <row r="278" spans="1:21" ht="15.75" customHeight="1">
      <c r="A278" s="679"/>
      <c r="B278" s="679"/>
      <c r="C278" s="679"/>
      <c r="D278" s="679"/>
      <c r="E278" s="679"/>
      <c r="F278" s="679"/>
      <c r="G278" s="679"/>
      <c r="H278" s="679"/>
      <c r="I278" s="679"/>
      <c r="J278" s="679"/>
      <c r="K278" s="679"/>
      <c r="L278" s="679"/>
      <c r="M278" s="679"/>
      <c r="N278" s="679"/>
      <c r="O278" s="679"/>
      <c r="P278" s="679"/>
      <c r="Q278" s="679"/>
      <c r="R278" s="679"/>
      <c r="S278" s="679"/>
      <c r="T278" s="679"/>
      <c r="U278" s="679"/>
    </row>
    <row r="279" spans="1:21" ht="15.75" customHeight="1">
      <c r="A279" s="679"/>
      <c r="B279" s="679"/>
      <c r="C279" s="679"/>
      <c r="D279" s="679"/>
      <c r="E279" s="679"/>
      <c r="F279" s="679"/>
      <c r="G279" s="679"/>
      <c r="H279" s="679"/>
      <c r="I279" s="679"/>
      <c r="J279" s="679"/>
      <c r="K279" s="679"/>
      <c r="L279" s="679"/>
      <c r="M279" s="679"/>
      <c r="N279" s="679"/>
      <c r="O279" s="679"/>
      <c r="P279" s="679"/>
      <c r="Q279" s="679"/>
      <c r="R279" s="679"/>
      <c r="S279" s="679"/>
      <c r="T279" s="679"/>
      <c r="U279" s="679"/>
    </row>
    <row r="280" spans="1:21" ht="15.75" customHeight="1">
      <c r="A280" s="679"/>
      <c r="B280" s="679"/>
      <c r="C280" s="679"/>
      <c r="D280" s="679"/>
      <c r="E280" s="679"/>
      <c r="F280" s="679"/>
      <c r="G280" s="679"/>
      <c r="H280" s="679"/>
      <c r="I280" s="679"/>
      <c r="J280" s="679"/>
      <c r="K280" s="679"/>
      <c r="L280" s="679"/>
      <c r="M280" s="679"/>
      <c r="N280" s="679"/>
      <c r="O280" s="679"/>
      <c r="P280" s="679"/>
      <c r="Q280" s="679"/>
      <c r="R280" s="679"/>
      <c r="S280" s="679"/>
      <c r="T280" s="679"/>
      <c r="U280" s="679"/>
    </row>
    <row r="281" spans="1:21" ht="15.75" customHeight="1">
      <c r="A281" s="679"/>
      <c r="B281" s="679"/>
      <c r="C281" s="679"/>
      <c r="D281" s="679"/>
      <c r="E281" s="679"/>
      <c r="F281" s="679"/>
      <c r="G281" s="679"/>
      <c r="H281" s="679"/>
      <c r="I281" s="679"/>
      <c r="J281" s="679"/>
      <c r="K281" s="679"/>
      <c r="L281" s="679"/>
      <c r="M281" s="679"/>
      <c r="N281" s="679"/>
      <c r="O281" s="679"/>
      <c r="P281" s="679"/>
      <c r="Q281" s="679"/>
      <c r="R281" s="679"/>
      <c r="S281" s="679"/>
      <c r="T281" s="679"/>
      <c r="U281" s="679"/>
    </row>
    <row r="282" spans="1:21" ht="15.75" customHeight="1">
      <c r="A282" s="679"/>
      <c r="B282" s="679"/>
      <c r="C282" s="679"/>
      <c r="D282" s="679"/>
      <c r="E282" s="679"/>
      <c r="F282" s="679"/>
      <c r="G282" s="679"/>
      <c r="H282" s="679"/>
      <c r="I282" s="679"/>
      <c r="J282" s="679"/>
      <c r="K282" s="679"/>
      <c r="L282" s="679"/>
      <c r="M282" s="679"/>
      <c r="N282" s="679"/>
      <c r="O282" s="679"/>
      <c r="P282" s="679"/>
      <c r="Q282" s="679"/>
      <c r="R282" s="679"/>
      <c r="S282" s="679"/>
      <c r="T282" s="679"/>
      <c r="U282" s="679"/>
    </row>
    <row r="283" spans="1:21" ht="15.75" customHeight="1">
      <c r="A283" s="679"/>
      <c r="B283" s="679"/>
      <c r="C283" s="679"/>
      <c r="D283" s="679"/>
      <c r="E283" s="679"/>
      <c r="F283" s="679"/>
      <c r="G283" s="679"/>
      <c r="H283" s="679"/>
      <c r="I283" s="679"/>
      <c r="J283" s="679"/>
      <c r="K283" s="679"/>
      <c r="L283" s="679"/>
      <c r="M283" s="679"/>
      <c r="N283" s="679"/>
      <c r="O283" s="679"/>
      <c r="P283" s="679"/>
      <c r="Q283" s="679"/>
      <c r="R283" s="679"/>
      <c r="S283" s="679"/>
      <c r="T283" s="679"/>
      <c r="U283" s="679"/>
    </row>
    <row r="284" spans="1:21" ht="15.75" customHeight="1">
      <c r="A284" s="679"/>
      <c r="B284" s="679"/>
      <c r="C284" s="679"/>
      <c r="D284" s="679"/>
      <c r="E284" s="679"/>
      <c r="F284" s="679"/>
      <c r="G284" s="679"/>
      <c r="H284" s="679"/>
      <c r="I284" s="679"/>
      <c r="J284" s="679"/>
      <c r="K284" s="679"/>
      <c r="L284" s="679"/>
      <c r="M284" s="679"/>
      <c r="N284" s="679"/>
      <c r="O284" s="679"/>
      <c r="P284" s="679"/>
      <c r="Q284" s="679"/>
      <c r="R284" s="679"/>
      <c r="S284" s="679"/>
      <c r="T284" s="679"/>
      <c r="U284" s="679"/>
    </row>
    <row r="285" spans="1:21" ht="15.75" customHeight="1">
      <c r="A285" s="679"/>
      <c r="B285" s="679"/>
      <c r="C285" s="679"/>
      <c r="D285" s="679"/>
      <c r="E285" s="679"/>
      <c r="F285" s="679"/>
      <c r="G285" s="679"/>
      <c r="H285" s="679"/>
      <c r="I285" s="679"/>
      <c r="J285" s="679"/>
      <c r="K285" s="679"/>
      <c r="L285" s="679"/>
      <c r="M285" s="679"/>
      <c r="N285" s="679"/>
      <c r="O285" s="679"/>
      <c r="P285" s="679"/>
      <c r="Q285" s="679"/>
      <c r="R285" s="679"/>
      <c r="S285" s="679"/>
      <c r="T285" s="679"/>
      <c r="U285" s="679"/>
    </row>
    <row r="286" spans="1:21" ht="15.75" customHeight="1">
      <c r="A286" s="679"/>
      <c r="B286" s="679"/>
      <c r="C286" s="679"/>
      <c r="D286" s="679"/>
      <c r="E286" s="679"/>
      <c r="F286" s="679"/>
      <c r="G286" s="679"/>
      <c r="H286" s="679"/>
      <c r="I286" s="679"/>
      <c r="J286" s="679"/>
      <c r="K286" s="679"/>
      <c r="L286" s="679"/>
      <c r="M286" s="679"/>
      <c r="N286" s="679"/>
      <c r="O286" s="679"/>
      <c r="P286" s="679"/>
      <c r="Q286" s="679"/>
      <c r="R286" s="679"/>
      <c r="S286" s="679"/>
      <c r="T286" s="679"/>
      <c r="U286" s="679"/>
    </row>
    <row r="287" spans="1:21" ht="15.75" customHeight="1">
      <c r="A287" s="679"/>
      <c r="B287" s="679"/>
      <c r="C287" s="679"/>
      <c r="D287" s="679"/>
      <c r="E287" s="679"/>
      <c r="F287" s="679"/>
      <c r="G287" s="679"/>
      <c r="H287" s="679"/>
      <c r="I287" s="679"/>
      <c r="J287" s="679"/>
      <c r="K287" s="679"/>
      <c r="L287" s="679"/>
      <c r="M287" s="679"/>
      <c r="N287" s="679"/>
      <c r="O287" s="679"/>
      <c r="P287" s="679"/>
      <c r="Q287" s="679"/>
      <c r="R287" s="679"/>
      <c r="S287" s="679"/>
      <c r="T287" s="679"/>
      <c r="U287" s="679"/>
    </row>
    <row r="288" spans="1:21" ht="15.75" customHeight="1">
      <c r="A288" s="679"/>
      <c r="B288" s="679"/>
      <c r="C288" s="679"/>
      <c r="D288" s="679"/>
      <c r="E288" s="679"/>
      <c r="F288" s="679"/>
      <c r="G288" s="679"/>
      <c r="H288" s="679"/>
      <c r="I288" s="679"/>
      <c r="J288" s="679"/>
      <c r="K288" s="679"/>
      <c r="L288" s="679"/>
      <c r="M288" s="679"/>
      <c r="N288" s="679"/>
      <c r="O288" s="679"/>
      <c r="P288" s="679"/>
      <c r="Q288" s="679"/>
      <c r="R288" s="679"/>
      <c r="S288" s="679"/>
      <c r="T288" s="679"/>
      <c r="U288" s="679"/>
    </row>
    <row r="289" spans="1:21" ht="15.75" customHeight="1">
      <c r="A289" s="679"/>
      <c r="B289" s="679"/>
      <c r="C289" s="679"/>
      <c r="D289" s="679"/>
      <c r="E289" s="679"/>
      <c r="F289" s="679"/>
      <c r="G289" s="679"/>
      <c r="H289" s="679"/>
      <c r="I289" s="679"/>
      <c r="J289" s="679"/>
      <c r="K289" s="679"/>
      <c r="L289" s="679"/>
      <c r="M289" s="679"/>
      <c r="N289" s="679"/>
      <c r="O289" s="679"/>
      <c r="P289" s="679"/>
      <c r="Q289" s="679"/>
      <c r="R289" s="679"/>
      <c r="S289" s="679"/>
      <c r="T289" s="679"/>
      <c r="U289" s="679"/>
    </row>
    <row r="290" spans="1:21" ht="15.75" customHeight="1">
      <c r="A290" s="679"/>
      <c r="B290" s="679"/>
      <c r="C290" s="679"/>
      <c r="D290" s="679"/>
      <c r="E290" s="679"/>
      <c r="F290" s="679"/>
      <c r="G290" s="679"/>
      <c r="H290" s="679"/>
      <c r="I290" s="679"/>
      <c r="J290" s="679"/>
      <c r="K290" s="679"/>
      <c r="L290" s="679"/>
      <c r="M290" s="679"/>
      <c r="N290" s="679"/>
      <c r="O290" s="679"/>
      <c r="P290" s="679"/>
      <c r="Q290" s="679"/>
      <c r="R290" s="679"/>
      <c r="S290" s="679"/>
      <c r="T290" s="679"/>
      <c r="U290" s="679"/>
    </row>
    <row r="291" spans="1:21" ht="15.75" customHeight="1">
      <c r="A291" s="679"/>
      <c r="B291" s="679"/>
      <c r="C291" s="679"/>
      <c r="D291" s="679"/>
      <c r="E291" s="679"/>
      <c r="F291" s="679"/>
      <c r="G291" s="679"/>
      <c r="H291" s="679"/>
      <c r="I291" s="679"/>
      <c r="J291" s="679"/>
      <c r="K291" s="679"/>
      <c r="L291" s="679"/>
      <c r="M291" s="679"/>
      <c r="N291" s="679"/>
      <c r="O291" s="679"/>
      <c r="P291" s="679"/>
      <c r="Q291" s="679"/>
      <c r="R291" s="679"/>
      <c r="S291" s="679"/>
      <c r="T291" s="679"/>
      <c r="U291" s="679"/>
    </row>
    <row r="292" spans="1:21" ht="15.75" customHeight="1">
      <c r="A292" s="679"/>
      <c r="B292" s="679"/>
      <c r="C292" s="679"/>
      <c r="D292" s="679"/>
      <c r="E292" s="679"/>
      <c r="F292" s="679"/>
      <c r="G292" s="679"/>
      <c r="H292" s="679"/>
      <c r="I292" s="679"/>
      <c r="J292" s="679"/>
      <c r="K292" s="679"/>
      <c r="L292" s="679"/>
      <c r="M292" s="679"/>
      <c r="N292" s="679"/>
      <c r="O292" s="679"/>
      <c r="P292" s="679"/>
      <c r="Q292" s="679"/>
      <c r="R292" s="679"/>
      <c r="S292" s="679"/>
      <c r="T292" s="679"/>
      <c r="U292" s="679"/>
    </row>
    <row r="293" spans="1:21" ht="15.75" customHeight="1">
      <c r="A293" s="679"/>
      <c r="B293" s="679"/>
      <c r="C293" s="679"/>
      <c r="D293" s="679"/>
      <c r="E293" s="679"/>
      <c r="F293" s="679"/>
      <c r="G293" s="679"/>
      <c r="H293" s="679"/>
      <c r="I293" s="679"/>
      <c r="J293" s="679"/>
      <c r="K293" s="679"/>
      <c r="L293" s="679"/>
      <c r="M293" s="679"/>
      <c r="N293" s="679"/>
      <c r="O293" s="679"/>
      <c r="P293" s="679"/>
      <c r="Q293" s="679"/>
      <c r="R293" s="679"/>
      <c r="S293" s="679"/>
      <c r="T293" s="679"/>
      <c r="U293" s="679"/>
    </row>
    <row r="294" spans="1:21" ht="15.75" customHeight="1">
      <c r="A294" s="679"/>
      <c r="B294" s="679"/>
      <c r="C294" s="679"/>
      <c r="D294" s="679"/>
      <c r="E294" s="679"/>
      <c r="F294" s="679"/>
      <c r="G294" s="679"/>
      <c r="H294" s="679"/>
      <c r="I294" s="679"/>
      <c r="J294" s="679"/>
      <c r="K294" s="679"/>
      <c r="L294" s="679"/>
      <c r="M294" s="679"/>
      <c r="N294" s="679"/>
      <c r="O294" s="679"/>
      <c r="P294" s="679"/>
      <c r="Q294" s="679"/>
      <c r="R294" s="679"/>
      <c r="S294" s="679"/>
      <c r="T294" s="679"/>
      <c r="U294" s="679"/>
    </row>
    <row r="295" spans="1:21" ht="15.75" customHeight="1">
      <c r="A295" s="679"/>
      <c r="B295" s="679"/>
      <c r="C295" s="679"/>
      <c r="D295" s="679"/>
      <c r="E295" s="679"/>
      <c r="F295" s="679"/>
      <c r="G295" s="679"/>
      <c r="H295" s="679"/>
      <c r="I295" s="679"/>
      <c r="J295" s="679"/>
      <c r="K295" s="679"/>
      <c r="L295" s="679"/>
      <c r="M295" s="679"/>
      <c r="N295" s="679"/>
      <c r="O295" s="679"/>
      <c r="P295" s="679"/>
      <c r="Q295" s="679"/>
      <c r="R295" s="679"/>
      <c r="S295" s="679"/>
      <c r="T295" s="679"/>
      <c r="U295" s="679"/>
    </row>
    <row r="296" spans="1:21" ht="15.75" customHeight="1">
      <c r="A296" s="679"/>
      <c r="B296" s="679"/>
      <c r="C296" s="679"/>
      <c r="D296" s="679"/>
      <c r="E296" s="679"/>
      <c r="F296" s="679"/>
      <c r="G296" s="679"/>
      <c r="H296" s="679"/>
      <c r="I296" s="679"/>
      <c r="J296" s="679"/>
      <c r="K296" s="679"/>
      <c r="L296" s="679"/>
      <c r="M296" s="679"/>
      <c r="N296" s="679"/>
      <c r="O296" s="679"/>
      <c r="P296" s="679"/>
      <c r="Q296" s="679"/>
      <c r="R296" s="679"/>
      <c r="S296" s="679"/>
      <c r="T296" s="679"/>
      <c r="U296" s="679"/>
    </row>
    <row r="297" spans="1:21" ht="15.75" customHeight="1">
      <c r="A297" s="679"/>
      <c r="B297" s="679"/>
      <c r="C297" s="679"/>
      <c r="D297" s="679"/>
      <c r="E297" s="679"/>
      <c r="F297" s="679"/>
      <c r="G297" s="679"/>
      <c r="H297" s="679"/>
      <c r="I297" s="679"/>
      <c r="J297" s="679"/>
      <c r="K297" s="679"/>
      <c r="L297" s="679"/>
      <c r="M297" s="679"/>
      <c r="N297" s="679"/>
      <c r="O297" s="679"/>
      <c r="P297" s="679"/>
      <c r="Q297" s="679"/>
      <c r="R297" s="679"/>
      <c r="S297" s="679"/>
      <c r="T297" s="679"/>
      <c r="U297" s="679"/>
    </row>
    <row r="298" spans="1:21" ht="15.75" customHeight="1">
      <c r="A298" s="679"/>
      <c r="B298" s="679"/>
      <c r="C298" s="679"/>
      <c r="D298" s="679"/>
      <c r="E298" s="679"/>
      <c r="F298" s="679"/>
      <c r="G298" s="679"/>
      <c r="H298" s="679"/>
      <c r="I298" s="679"/>
      <c r="J298" s="679"/>
      <c r="K298" s="679"/>
      <c r="L298" s="679"/>
      <c r="M298" s="679"/>
      <c r="N298" s="679"/>
      <c r="O298" s="679"/>
      <c r="P298" s="679"/>
      <c r="Q298" s="679"/>
      <c r="R298" s="679"/>
      <c r="S298" s="679"/>
      <c r="T298" s="679"/>
      <c r="U298" s="679"/>
    </row>
    <row r="299" spans="1:21" ht="15.75" customHeight="1">
      <c r="A299" s="679"/>
      <c r="B299" s="679"/>
      <c r="C299" s="679"/>
      <c r="D299" s="679"/>
      <c r="E299" s="679"/>
      <c r="F299" s="679"/>
      <c r="G299" s="679"/>
      <c r="H299" s="679"/>
      <c r="I299" s="679"/>
      <c r="J299" s="679"/>
      <c r="K299" s="679"/>
      <c r="L299" s="679"/>
      <c r="M299" s="679"/>
      <c r="N299" s="679"/>
      <c r="O299" s="679"/>
      <c r="P299" s="679"/>
      <c r="Q299" s="679"/>
      <c r="R299" s="679"/>
      <c r="S299" s="679"/>
      <c r="T299" s="679"/>
      <c r="U299" s="679"/>
    </row>
    <row r="300" spans="1:21" ht="15.75" customHeight="1">
      <c r="A300" s="679"/>
      <c r="B300" s="679"/>
      <c r="C300" s="679"/>
      <c r="D300" s="679"/>
      <c r="E300" s="679"/>
      <c r="F300" s="679"/>
      <c r="G300" s="679"/>
      <c r="H300" s="679"/>
      <c r="I300" s="679"/>
      <c r="J300" s="679"/>
      <c r="K300" s="679"/>
      <c r="L300" s="679"/>
      <c r="M300" s="679"/>
      <c r="N300" s="679"/>
      <c r="O300" s="679"/>
      <c r="P300" s="679"/>
      <c r="Q300" s="679"/>
      <c r="R300" s="679"/>
      <c r="S300" s="679"/>
      <c r="T300" s="679"/>
      <c r="U300" s="679"/>
    </row>
    <row r="301" spans="1:21" ht="15.75" customHeight="1">
      <c r="A301" s="679"/>
      <c r="B301" s="679"/>
      <c r="C301" s="679"/>
      <c r="D301" s="679"/>
      <c r="E301" s="679"/>
      <c r="F301" s="679"/>
      <c r="G301" s="679"/>
      <c r="H301" s="679"/>
      <c r="I301" s="679"/>
      <c r="J301" s="679"/>
      <c r="K301" s="679"/>
      <c r="L301" s="679"/>
      <c r="M301" s="679"/>
      <c r="N301" s="679"/>
      <c r="O301" s="679"/>
      <c r="P301" s="679"/>
      <c r="Q301" s="679"/>
      <c r="R301" s="679"/>
      <c r="S301" s="679"/>
      <c r="T301" s="679"/>
      <c r="U301" s="679"/>
    </row>
    <row r="302" spans="1:21" ht="15.75" customHeight="1">
      <c r="A302" s="679"/>
      <c r="B302" s="679"/>
      <c r="C302" s="679"/>
      <c r="D302" s="679"/>
      <c r="E302" s="679"/>
      <c r="F302" s="679"/>
      <c r="G302" s="679"/>
      <c r="H302" s="679"/>
      <c r="I302" s="679"/>
      <c r="J302" s="679"/>
      <c r="K302" s="679"/>
      <c r="L302" s="679"/>
      <c r="M302" s="679"/>
      <c r="N302" s="679"/>
      <c r="O302" s="679"/>
      <c r="P302" s="679"/>
      <c r="Q302" s="679"/>
      <c r="R302" s="679"/>
      <c r="S302" s="679"/>
      <c r="T302" s="679"/>
      <c r="U302" s="679"/>
    </row>
    <row r="303" spans="1:21" ht="15.75" customHeight="1">
      <c r="A303" s="679"/>
      <c r="B303" s="679"/>
      <c r="C303" s="679"/>
      <c r="D303" s="679"/>
      <c r="E303" s="679"/>
      <c r="F303" s="679"/>
      <c r="G303" s="679"/>
      <c r="H303" s="679"/>
      <c r="I303" s="679"/>
      <c r="J303" s="679"/>
      <c r="K303" s="679"/>
      <c r="L303" s="679"/>
      <c r="M303" s="679"/>
      <c r="N303" s="679"/>
      <c r="O303" s="679"/>
      <c r="P303" s="679"/>
      <c r="Q303" s="679"/>
      <c r="R303" s="679"/>
      <c r="S303" s="679"/>
      <c r="T303" s="679"/>
      <c r="U303" s="679"/>
    </row>
    <row r="304" spans="1:21" ht="15.75" customHeight="1">
      <c r="A304" s="679"/>
      <c r="B304" s="679"/>
      <c r="C304" s="679"/>
      <c r="D304" s="679"/>
      <c r="E304" s="679"/>
      <c r="F304" s="679"/>
      <c r="G304" s="679"/>
      <c r="H304" s="679"/>
      <c r="I304" s="679"/>
      <c r="J304" s="679"/>
      <c r="K304" s="679"/>
      <c r="L304" s="679"/>
      <c r="M304" s="679"/>
      <c r="N304" s="679"/>
      <c r="O304" s="679"/>
      <c r="P304" s="679"/>
      <c r="Q304" s="679"/>
      <c r="R304" s="679"/>
      <c r="S304" s="679"/>
      <c r="T304" s="679"/>
      <c r="U304" s="679"/>
    </row>
    <row r="305" spans="1:21" ht="15.75" customHeight="1">
      <c r="A305" s="679"/>
      <c r="B305" s="679"/>
      <c r="C305" s="679"/>
      <c r="D305" s="679"/>
      <c r="E305" s="679"/>
      <c r="F305" s="679"/>
      <c r="G305" s="679"/>
      <c r="H305" s="679"/>
      <c r="I305" s="679"/>
      <c r="J305" s="679"/>
      <c r="K305" s="679"/>
      <c r="L305" s="679"/>
      <c r="M305" s="679"/>
      <c r="N305" s="679"/>
      <c r="O305" s="679"/>
      <c r="P305" s="679"/>
      <c r="Q305" s="679"/>
      <c r="R305" s="679"/>
      <c r="S305" s="679"/>
      <c r="T305" s="679"/>
      <c r="U305" s="679"/>
    </row>
    <row r="306" spans="1:21" ht="15.75" customHeight="1">
      <c r="A306" s="679"/>
      <c r="B306" s="679"/>
      <c r="C306" s="679"/>
      <c r="D306" s="679"/>
      <c r="E306" s="679"/>
      <c r="F306" s="679"/>
      <c r="G306" s="679"/>
      <c r="H306" s="679"/>
      <c r="I306" s="679"/>
      <c r="J306" s="679"/>
      <c r="K306" s="679"/>
      <c r="L306" s="679"/>
      <c r="M306" s="679"/>
      <c r="N306" s="679"/>
      <c r="O306" s="679"/>
      <c r="P306" s="679"/>
      <c r="Q306" s="679"/>
      <c r="R306" s="679"/>
      <c r="S306" s="679"/>
      <c r="T306" s="679"/>
      <c r="U306" s="679"/>
    </row>
    <row r="307" spans="1:21" ht="15.75" customHeight="1">
      <c r="A307" s="679"/>
      <c r="B307" s="679"/>
      <c r="C307" s="679"/>
      <c r="D307" s="679"/>
      <c r="E307" s="679"/>
      <c r="F307" s="679"/>
      <c r="G307" s="679"/>
      <c r="H307" s="679"/>
      <c r="I307" s="679"/>
      <c r="J307" s="679"/>
      <c r="K307" s="679"/>
      <c r="L307" s="679"/>
      <c r="M307" s="679"/>
      <c r="N307" s="679"/>
      <c r="O307" s="679"/>
      <c r="P307" s="679"/>
      <c r="Q307" s="679"/>
      <c r="R307" s="679"/>
      <c r="S307" s="679"/>
      <c r="T307" s="679"/>
      <c r="U307" s="679"/>
    </row>
    <row r="308" spans="1:21" ht="15.75" customHeight="1">
      <c r="A308" s="679"/>
      <c r="B308" s="679"/>
      <c r="C308" s="679"/>
      <c r="D308" s="679"/>
      <c r="E308" s="679"/>
      <c r="F308" s="679"/>
      <c r="G308" s="679"/>
      <c r="H308" s="679"/>
      <c r="I308" s="679"/>
      <c r="J308" s="679"/>
      <c r="K308" s="679"/>
      <c r="L308" s="679"/>
      <c r="M308" s="679"/>
      <c r="N308" s="679"/>
      <c r="O308" s="679"/>
      <c r="P308" s="679"/>
      <c r="Q308" s="679"/>
      <c r="R308" s="679"/>
      <c r="S308" s="679"/>
      <c r="T308" s="679"/>
      <c r="U308" s="679"/>
    </row>
    <row r="309" spans="1:21" ht="15.75" customHeight="1">
      <c r="A309" s="679"/>
      <c r="B309" s="679"/>
      <c r="C309" s="679"/>
      <c r="D309" s="679"/>
      <c r="E309" s="679"/>
      <c r="F309" s="679"/>
      <c r="G309" s="679"/>
      <c r="H309" s="679"/>
      <c r="I309" s="679"/>
      <c r="J309" s="679"/>
      <c r="K309" s="679"/>
      <c r="L309" s="679"/>
      <c r="M309" s="679"/>
      <c r="N309" s="679"/>
      <c r="O309" s="679"/>
      <c r="P309" s="679"/>
      <c r="Q309" s="679"/>
      <c r="R309" s="679"/>
      <c r="S309" s="679"/>
      <c r="T309" s="679"/>
      <c r="U309" s="679"/>
    </row>
    <row r="310" spans="1:21" ht="15.75" customHeight="1">
      <c r="A310" s="679"/>
      <c r="B310" s="679"/>
      <c r="C310" s="679"/>
      <c r="D310" s="679"/>
      <c r="E310" s="679"/>
      <c r="F310" s="679"/>
      <c r="G310" s="679"/>
      <c r="H310" s="679"/>
      <c r="I310" s="679"/>
      <c r="J310" s="679"/>
      <c r="K310" s="679"/>
      <c r="L310" s="679"/>
      <c r="M310" s="679"/>
      <c r="N310" s="679"/>
      <c r="O310" s="679"/>
      <c r="P310" s="679"/>
      <c r="Q310" s="679"/>
      <c r="R310" s="679"/>
      <c r="S310" s="679"/>
      <c r="T310" s="679"/>
      <c r="U310" s="679"/>
    </row>
    <row r="311" spans="1:21" ht="15.75" customHeight="1">
      <c r="A311" s="679"/>
      <c r="B311" s="679"/>
      <c r="C311" s="679"/>
      <c r="D311" s="679"/>
      <c r="E311" s="679"/>
      <c r="F311" s="679"/>
      <c r="G311" s="679"/>
      <c r="H311" s="679"/>
      <c r="I311" s="679"/>
      <c r="J311" s="679"/>
      <c r="K311" s="679"/>
      <c r="L311" s="679"/>
      <c r="M311" s="679"/>
      <c r="N311" s="679"/>
      <c r="O311" s="679"/>
      <c r="P311" s="679"/>
      <c r="Q311" s="679"/>
      <c r="R311" s="679"/>
      <c r="S311" s="679"/>
      <c r="T311" s="679"/>
      <c r="U311" s="679"/>
    </row>
    <row r="312" spans="1:21" ht="15.75" customHeight="1">
      <c r="A312" s="679"/>
      <c r="B312" s="679"/>
      <c r="C312" s="679"/>
      <c r="D312" s="679"/>
      <c r="E312" s="679"/>
      <c r="F312" s="679"/>
      <c r="G312" s="679"/>
      <c r="H312" s="679"/>
      <c r="I312" s="679"/>
      <c r="J312" s="679"/>
      <c r="K312" s="679"/>
      <c r="L312" s="679"/>
      <c r="M312" s="679"/>
      <c r="N312" s="679"/>
      <c r="O312" s="679"/>
      <c r="P312" s="679"/>
      <c r="Q312" s="679"/>
      <c r="R312" s="679"/>
      <c r="S312" s="679"/>
      <c r="T312" s="679"/>
      <c r="U312" s="679"/>
    </row>
    <row r="313" spans="1:21" ht="15.75" customHeight="1">
      <c r="A313" s="679"/>
      <c r="B313" s="679"/>
      <c r="C313" s="679"/>
      <c r="D313" s="679"/>
      <c r="E313" s="679"/>
      <c r="F313" s="679"/>
      <c r="G313" s="679"/>
      <c r="H313" s="679"/>
      <c r="I313" s="679"/>
      <c r="J313" s="679"/>
      <c r="K313" s="679"/>
      <c r="L313" s="679"/>
      <c r="M313" s="679"/>
      <c r="N313" s="679"/>
      <c r="O313" s="679"/>
      <c r="P313" s="679"/>
      <c r="Q313" s="679"/>
      <c r="R313" s="679"/>
      <c r="S313" s="679"/>
      <c r="T313" s="679"/>
      <c r="U313" s="679"/>
    </row>
    <row r="314" spans="1:21" ht="15.75" customHeight="1">
      <c r="A314" s="679"/>
      <c r="B314" s="679"/>
      <c r="C314" s="679"/>
      <c r="D314" s="679"/>
      <c r="E314" s="679"/>
      <c r="F314" s="679"/>
      <c r="G314" s="679"/>
      <c r="H314" s="679"/>
      <c r="I314" s="679"/>
      <c r="J314" s="679"/>
      <c r="K314" s="679"/>
      <c r="L314" s="679"/>
      <c r="M314" s="679"/>
      <c r="N314" s="679"/>
      <c r="O314" s="679"/>
      <c r="P314" s="679"/>
      <c r="Q314" s="679"/>
      <c r="R314" s="679"/>
      <c r="S314" s="679"/>
      <c r="T314" s="679"/>
      <c r="U314" s="679"/>
    </row>
    <row r="315" spans="1:21" ht="15.75" customHeight="1">
      <c r="A315" s="679"/>
      <c r="B315" s="679"/>
      <c r="C315" s="679"/>
      <c r="D315" s="679"/>
      <c r="E315" s="679"/>
      <c r="F315" s="679"/>
      <c r="G315" s="679"/>
      <c r="H315" s="679"/>
      <c r="I315" s="679"/>
      <c r="J315" s="679"/>
      <c r="K315" s="679"/>
      <c r="L315" s="679"/>
      <c r="M315" s="679"/>
      <c r="N315" s="679"/>
      <c r="O315" s="679"/>
      <c r="P315" s="679"/>
      <c r="Q315" s="679"/>
      <c r="R315" s="679"/>
      <c r="S315" s="679"/>
      <c r="T315" s="679"/>
      <c r="U315" s="679"/>
    </row>
    <row r="316" spans="1:21" ht="15.75" customHeight="1">
      <c r="A316" s="679"/>
      <c r="B316" s="679"/>
      <c r="C316" s="679"/>
      <c r="D316" s="679"/>
      <c r="E316" s="679"/>
      <c r="F316" s="679"/>
      <c r="G316" s="679"/>
      <c r="H316" s="679"/>
      <c r="I316" s="679"/>
      <c r="J316" s="679"/>
      <c r="K316" s="679"/>
      <c r="L316" s="679"/>
      <c r="M316" s="679"/>
      <c r="N316" s="679"/>
      <c r="O316" s="679"/>
      <c r="P316" s="679"/>
      <c r="Q316" s="679"/>
      <c r="R316" s="679"/>
      <c r="S316" s="679"/>
      <c r="T316" s="679"/>
      <c r="U316" s="679"/>
    </row>
    <row r="317" spans="1:21" ht="15.75" customHeight="1">
      <c r="A317" s="679"/>
      <c r="B317" s="679"/>
      <c r="C317" s="679"/>
      <c r="D317" s="679"/>
      <c r="E317" s="679"/>
      <c r="F317" s="679"/>
      <c r="G317" s="679"/>
      <c r="H317" s="679"/>
      <c r="I317" s="679"/>
      <c r="J317" s="679"/>
      <c r="K317" s="679"/>
      <c r="L317" s="679"/>
      <c r="M317" s="679"/>
      <c r="N317" s="679"/>
      <c r="O317" s="679"/>
      <c r="P317" s="679"/>
      <c r="Q317" s="679"/>
      <c r="R317" s="679"/>
      <c r="S317" s="679"/>
      <c r="T317" s="679"/>
      <c r="U317" s="679"/>
    </row>
    <row r="318" spans="1:21" ht="15.75" customHeight="1">
      <c r="A318" s="679"/>
      <c r="B318" s="679"/>
      <c r="C318" s="679"/>
      <c r="D318" s="679"/>
      <c r="E318" s="679"/>
      <c r="F318" s="679"/>
      <c r="G318" s="679"/>
      <c r="H318" s="679"/>
      <c r="I318" s="679"/>
      <c r="J318" s="679"/>
      <c r="K318" s="679"/>
      <c r="L318" s="679"/>
      <c r="M318" s="679"/>
      <c r="N318" s="679"/>
      <c r="O318" s="679"/>
      <c r="P318" s="679"/>
      <c r="Q318" s="679"/>
      <c r="R318" s="679"/>
      <c r="S318" s="679"/>
      <c r="T318" s="679"/>
      <c r="U318" s="679"/>
    </row>
    <row r="319" spans="1:21" ht="15.75" customHeight="1">
      <c r="A319" s="679"/>
      <c r="B319" s="679"/>
      <c r="C319" s="679"/>
      <c r="D319" s="679"/>
      <c r="E319" s="679"/>
      <c r="F319" s="679"/>
      <c r="G319" s="679"/>
      <c r="H319" s="679"/>
      <c r="I319" s="679"/>
      <c r="J319" s="679"/>
      <c r="K319" s="679"/>
      <c r="L319" s="679"/>
      <c r="M319" s="679"/>
      <c r="N319" s="679"/>
      <c r="O319" s="679"/>
      <c r="P319" s="679"/>
      <c r="Q319" s="679"/>
      <c r="R319" s="679"/>
      <c r="S319" s="679"/>
      <c r="T319" s="679"/>
      <c r="U319" s="679"/>
    </row>
    <row r="320" spans="1:21" ht="15.75" customHeight="1">
      <c r="A320" s="679"/>
      <c r="B320" s="679"/>
      <c r="C320" s="679"/>
      <c r="D320" s="679"/>
      <c r="E320" s="679"/>
      <c r="F320" s="679"/>
      <c r="G320" s="679"/>
      <c r="H320" s="679"/>
      <c r="I320" s="679"/>
      <c r="J320" s="679"/>
      <c r="K320" s="679"/>
      <c r="L320" s="679"/>
      <c r="M320" s="679"/>
      <c r="N320" s="679"/>
      <c r="O320" s="679"/>
      <c r="P320" s="679"/>
      <c r="Q320" s="679"/>
      <c r="R320" s="679"/>
      <c r="S320" s="679"/>
      <c r="T320" s="679"/>
      <c r="U320" s="679"/>
    </row>
    <row r="321" spans="1:21" ht="15.75" customHeight="1">
      <c r="A321" s="679"/>
      <c r="B321" s="679"/>
      <c r="C321" s="679"/>
      <c r="D321" s="679"/>
      <c r="E321" s="679"/>
      <c r="F321" s="679"/>
      <c r="G321" s="679"/>
      <c r="H321" s="679"/>
      <c r="I321" s="679"/>
      <c r="J321" s="679"/>
      <c r="K321" s="679"/>
      <c r="L321" s="679"/>
      <c r="M321" s="679"/>
      <c r="N321" s="679"/>
      <c r="O321" s="679"/>
      <c r="P321" s="679"/>
      <c r="Q321" s="679"/>
      <c r="R321" s="679"/>
      <c r="S321" s="679"/>
      <c r="T321" s="679"/>
      <c r="U321" s="679"/>
    </row>
    <row r="322" spans="1:21" ht="15.75" customHeight="1">
      <c r="A322" s="679"/>
      <c r="B322" s="679"/>
      <c r="C322" s="679"/>
      <c r="D322" s="679"/>
      <c r="E322" s="679"/>
      <c r="F322" s="679"/>
      <c r="G322" s="679"/>
      <c r="H322" s="679"/>
      <c r="I322" s="679"/>
      <c r="J322" s="679"/>
      <c r="K322" s="679"/>
      <c r="L322" s="679"/>
      <c r="M322" s="679"/>
      <c r="N322" s="679"/>
      <c r="O322" s="679"/>
      <c r="P322" s="679"/>
      <c r="Q322" s="679"/>
      <c r="R322" s="679"/>
      <c r="S322" s="679"/>
      <c r="T322" s="679"/>
      <c r="U322" s="679"/>
    </row>
    <row r="323" spans="1:21" ht="15.75" customHeight="1">
      <c r="A323" s="679"/>
      <c r="B323" s="679"/>
      <c r="C323" s="679"/>
      <c r="D323" s="679"/>
      <c r="E323" s="679"/>
      <c r="F323" s="679"/>
      <c r="G323" s="679"/>
      <c r="H323" s="679"/>
      <c r="I323" s="679"/>
      <c r="J323" s="679"/>
      <c r="K323" s="679"/>
      <c r="L323" s="679"/>
      <c r="M323" s="679"/>
      <c r="N323" s="679"/>
      <c r="O323" s="679"/>
      <c r="P323" s="679"/>
      <c r="Q323" s="679"/>
      <c r="R323" s="679"/>
      <c r="S323" s="679"/>
      <c r="T323" s="679"/>
      <c r="U323" s="679"/>
    </row>
    <row r="324" spans="1:21" ht="15.75" customHeight="1">
      <c r="A324" s="679"/>
      <c r="B324" s="679"/>
      <c r="C324" s="679"/>
      <c r="D324" s="679"/>
      <c r="E324" s="679"/>
      <c r="F324" s="679"/>
      <c r="G324" s="679"/>
      <c r="H324" s="679"/>
      <c r="I324" s="679"/>
      <c r="J324" s="679"/>
      <c r="K324" s="679"/>
      <c r="L324" s="679"/>
      <c r="M324" s="679"/>
      <c r="N324" s="679"/>
      <c r="O324" s="679"/>
      <c r="P324" s="679"/>
      <c r="Q324" s="679"/>
      <c r="R324" s="679"/>
      <c r="S324" s="679"/>
      <c r="T324" s="679"/>
      <c r="U324" s="679"/>
    </row>
    <row r="325" spans="1:21" ht="15.75" customHeight="1">
      <c r="A325" s="679"/>
      <c r="B325" s="679"/>
      <c r="C325" s="679"/>
      <c r="D325" s="679"/>
      <c r="E325" s="679"/>
      <c r="F325" s="679"/>
      <c r="G325" s="679"/>
      <c r="H325" s="679"/>
      <c r="I325" s="679"/>
      <c r="J325" s="679"/>
      <c r="K325" s="679"/>
      <c r="L325" s="679"/>
      <c r="M325" s="679"/>
      <c r="N325" s="679"/>
      <c r="O325" s="679"/>
      <c r="P325" s="679"/>
      <c r="Q325" s="679"/>
      <c r="R325" s="679"/>
      <c r="S325" s="679"/>
      <c r="T325" s="679"/>
      <c r="U325" s="679"/>
    </row>
    <row r="326" spans="1:21" ht="15.75" customHeight="1">
      <c r="A326" s="679"/>
      <c r="B326" s="679"/>
      <c r="C326" s="679"/>
      <c r="D326" s="679"/>
      <c r="E326" s="679"/>
      <c r="F326" s="679"/>
      <c r="G326" s="679"/>
      <c r="H326" s="679"/>
      <c r="I326" s="679"/>
      <c r="J326" s="679"/>
      <c r="K326" s="679"/>
      <c r="L326" s="679"/>
      <c r="M326" s="679"/>
      <c r="N326" s="679"/>
      <c r="O326" s="679"/>
      <c r="P326" s="679"/>
      <c r="Q326" s="679"/>
      <c r="R326" s="679"/>
      <c r="S326" s="679"/>
      <c r="T326" s="679"/>
      <c r="U326" s="679"/>
    </row>
    <row r="327" spans="1:21" ht="15.75" customHeight="1">
      <c r="A327" s="679"/>
      <c r="B327" s="679"/>
      <c r="C327" s="679"/>
      <c r="D327" s="679"/>
      <c r="E327" s="679"/>
      <c r="F327" s="679"/>
      <c r="G327" s="679"/>
      <c r="H327" s="679"/>
      <c r="I327" s="679"/>
      <c r="J327" s="679"/>
      <c r="K327" s="679"/>
      <c r="L327" s="679"/>
      <c r="M327" s="679"/>
      <c r="N327" s="679"/>
      <c r="O327" s="679"/>
      <c r="P327" s="679"/>
      <c r="Q327" s="679"/>
      <c r="R327" s="679"/>
      <c r="S327" s="679"/>
      <c r="T327" s="679"/>
      <c r="U327" s="679"/>
    </row>
    <row r="328" spans="1:21" ht="15.75" customHeight="1">
      <c r="A328" s="679"/>
      <c r="B328" s="679"/>
      <c r="C328" s="679"/>
      <c r="D328" s="679"/>
      <c r="E328" s="679"/>
      <c r="F328" s="679"/>
      <c r="G328" s="679"/>
      <c r="H328" s="679"/>
      <c r="I328" s="679"/>
      <c r="J328" s="679"/>
      <c r="K328" s="679"/>
      <c r="L328" s="679"/>
      <c r="M328" s="679"/>
      <c r="N328" s="679"/>
      <c r="O328" s="679"/>
      <c r="P328" s="679"/>
      <c r="Q328" s="679"/>
      <c r="R328" s="679"/>
      <c r="S328" s="679"/>
      <c r="T328" s="679"/>
      <c r="U328" s="679"/>
    </row>
    <row r="329" spans="1:21" ht="15.75" customHeight="1">
      <c r="A329" s="679"/>
      <c r="B329" s="679"/>
      <c r="C329" s="679"/>
      <c r="D329" s="679"/>
      <c r="E329" s="679"/>
      <c r="F329" s="679"/>
      <c r="G329" s="679"/>
      <c r="H329" s="679"/>
      <c r="I329" s="679"/>
      <c r="J329" s="679"/>
      <c r="K329" s="679"/>
      <c r="L329" s="679"/>
      <c r="M329" s="679"/>
      <c r="N329" s="679"/>
      <c r="O329" s="679"/>
      <c r="P329" s="679"/>
      <c r="Q329" s="679"/>
      <c r="R329" s="679"/>
      <c r="S329" s="679"/>
      <c r="T329" s="679"/>
      <c r="U329" s="679"/>
    </row>
    <row r="330" spans="1:21" ht="15.75" customHeight="1">
      <c r="A330" s="679"/>
      <c r="B330" s="679"/>
      <c r="C330" s="679"/>
      <c r="D330" s="679"/>
      <c r="E330" s="679"/>
      <c r="F330" s="679"/>
      <c r="G330" s="679"/>
      <c r="H330" s="679"/>
      <c r="I330" s="679"/>
      <c r="J330" s="679"/>
      <c r="K330" s="679"/>
      <c r="L330" s="679"/>
      <c r="M330" s="679"/>
      <c r="N330" s="679"/>
      <c r="O330" s="679"/>
      <c r="P330" s="679"/>
      <c r="Q330" s="679"/>
      <c r="R330" s="679"/>
      <c r="S330" s="679"/>
      <c r="T330" s="679"/>
      <c r="U330" s="679"/>
    </row>
    <row r="331" spans="1:21" ht="15.75" customHeight="1">
      <c r="A331" s="679"/>
      <c r="B331" s="679"/>
      <c r="C331" s="679"/>
      <c r="D331" s="679"/>
      <c r="E331" s="679"/>
      <c r="F331" s="679"/>
      <c r="G331" s="679"/>
      <c r="H331" s="679"/>
      <c r="I331" s="679"/>
      <c r="J331" s="679"/>
      <c r="K331" s="679"/>
      <c r="L331" s="679"/>
      <c r="M331" s="679"/>
      <c r="N331" s="679"/>
      <c r="O331" s="679"/>
      <c r="P331" s="679"/>
      <c r="Q331" s="679"/>
      <c r="R331" s="679"/>
      <c r="S331" s="679"/>
      <c r="T331" s="679"/>
      <c r="U331" s="679"/>
    </row>
    <row r="332" spans="1:21" ht="15.75" customHeight="1">
      <c r="A332" s="679"/>
      <c r="B332" s="679"/>
      <c r="C332" s="679"/>
      <c r="D332" s="679"/>
      <c r="E332" s="679"/>
      <c r="F332" s="679"/>
      <c r="G332" s="679"/>
      <c r="H332" s="679"/>
      <c r="I332" s="679"/>
      <c r="J332" s="679"/>
      <c r="K332" s="679"/>
      <c r="L332" s="679"/>
      <c r="M332" s="679"/>
      <c r="N332" s="679"/>
      <c r="O332" s="679"/>
      <c r="P332" s="679"/>
      <c r="Q332" s="679"/>
      <c r="R332" s="679"/>
      <c r="S332" s="679"/>
      <c r="T332" s="679"/>
      <c r="U332" s="679"/>
    </row>
    <row r="333" spans="1:21" ht="15.75" customHeight="1">
      <c r="A333" s="679"/>
      <c r="B333" s="679"/>
      <c r="C333" s="679"/>
      <c r="D333" s="679"/>
      <c r="E333" s="679"/>
      <c r="F333" s="679"/>
      <c r="G333" s="679"/>
      <c r="H333" s="679"/>
      <c r="I333" s="679"/>
      <c r="J333" s="679"/>
      <c r="K333" s="679"/>
      <c r="L333" s="679"/>
      <c r="M333" s="679"/>
      <c r="N333" s="679"/>
      <c r="O333" s="679"/>
      <c r="P333" s="679"/>
      <c r="Q333" s="679"/>
      <c r="R333" s="679"/>
      <c r="S333" s="679"/>
      <c r="T333" s="679"/>
      <c r="U333" s="679"/>
    </row>
    <row r="334" spans="1:21" ht="15.75" customHeight="1">
      <c r="A334" s="679"/>
      <c r="B334" s="679"/>
      <c r="C334" s="679"/>
      <c r="D334" s="679"/>
      <c r="E334" s="679"/>
      <c r="F334" s="679"/>
      <c r="G334" s="679"/>
      <c r="H334" s="679"/>
      <c r="I334" s="679"/>
      <c r="J334" s="679"/>
      <c r="K334" s="679"/>
      <c r="L334" s="679"/>
      <c r="M334" s="679"/>
      <c r="N334" s="679"/>
      <c r="O334" s="679"/>
      <c r="P334" s="679"/>
      <c r="Q334" s="679"/>
      <c r="R334" s="679"/>
      <c r="S334" s="679"/>
      <c r="T334" s="679"/>
      <c r="U334" s="679"/>
    </row>
    <row r="335" spans="1:21" ht="15.75" customHeight="1">
      <c r="A335" s="679"/>
      <c r="B335" s="679"/>
      <c r="C335" s="679"/>
      <c r="D335" s="679"/>
      <c r="E335" s="679"/>
      <c r="F335" s="679"/>
      <c r="G335" s="679"/>
      <c r="H335" s="679"/>
      <c r="I335" s="679"/>
      <c r="J335" s="679"/>
      <c r="K335" s="679"/>
      <c r="L335" s="679"/>
      <c r="M335" s="679"/>
      <c r="N335" s="679"/>
      <c r="O335" s="679"/>
      <c r="P335" s="679"/>
      <c r="Q335" s="679"/>
      <c r="R335" s="679"/>
      <c r="S335" s="679"/>
      <c r="T335" s="679"/>
      <c r="U335" s="679"/>
    </row>
    <row r="336" spans="1:21" ht="15.75" customHeight="1">
      <c r="A336" s="679"/>
      <c r="B336" s="679"/>
      <c r="C336" s="679"/>
      <c r="D336" s="679"/>
      <c r="E336" s="679"/>
      <c r="F336" s="679"/>
      <c r="G336" s="679"/>
      <c r="H336" s="679"/>
      <c r="I336" s="679"/>
      <c r="J336" s="679"/>
      <c r="K336" s="679"/>
      <c r="L336" s="679"/>
      <c r="M336" s="679"/>
      <c r="N336" s="679"/>
      <c r="O336" s="679"/>
      <c r="P336" s="679"/>
      <c r="Q336" s="679"/>
      <c r="R336" s="679"/>
      <c r="S336" s="679"/>
      <c r="T336" s="679"/>
      <c r="U336" s="679"/>
    </row>
    <row r="337" spans="1:21" ht="15.75" customHeight="1">
      <c r="A337" s="679"/>
      <c r="B337" s="679"/>
      <c r="C337" s="679"/>
      <c r="D337" s="679"/>
      <c r="E337" s="679"/>
      <c r="F337" s="679"/>
      <c r="G337" s="679"/>
      <c r="H337" s="679"/>
      <c r="I337" s="679"/>
      <c r="J337" s="679"/>
      <c r="K337" s="679"/>
      <c r="L337" s="679"/>
      <c r="M337" s="679"/>
      <c r="N337" s="679"/>
      <c r="O337" s="679"/>
      <c r="P337" s="679"/>
      <c r="Q337" s="679"/>
      <c r="R337" s="679"/>
      <c r="S337" s="679"/>
      <c r="T337" s="679"/>
      <c r="U337" s="679"/>
    </row>
    <row r="338" spans="1:21" ht="15.75" customHeight="1">
      <c r="A338" s="679"/>
      <c r="B338" s="679"/>
      <c r="C338" s="679"/>
      <c r="D338" s="679"/>
      <c r="E338" s="679"/>
      <c r="F338" s="679"/>
      <c r="G338" s="679"/>
      <c r="H338" s="679"/>
      <c r="I338" s="679"/>
      <c r="J338" s="679"/>
      <c r="K338" s="679"/>
      <c r="L338" s="679"/>
      <c r="M338" s="679"/>
      <c r="N338" s="679"/>
      <c r="O338" s="679"/>
      <c r="P338" s="679"/>
      <c r="Q338" s="679"/>
      <c r="R338" s="679"/>
      <c r="S338" s="679"/>
      <c r="T338" s="679"/>
      <c r="U338" s="679"/>
    </row>
    <row r="339" spans="1:21" ht="15.75" customHeight="1">
      <c r="A339" s="679"/>
      <c r="B339" s="679"/>
      <c r="C339" s="679"/>
      <c r="D339" s="679"/>
      <c r="E339" s="679"/>
      <c r="F339" s="679"/>
      <c r="G339" s="679"/>
      <c r="H339" s="679"/>
      <c r="I339" s="679"/>
      <c r="J339" s="679"/>
      <c r="K339" s="679"/>
      <c r="L339" s="679"/>
      <c r="M339" s="679"/>
      <c r="N339" s="679"/>
      <c r="O339" s="679"/>
      <c r="P339" s="679"/>
      <c r="Q339" s="679"/>
      <c r="R339" s="679"/>
      <c r="S339" s="679"/>
      <c r="T339" s="679"/>
      <c r="U339" s="679"/>
    </row>
    <row r="340" spans="1:21" ht="15.75" customHeight="1">
      <c r="A340" s="679"/>
      <c r="B340" s="679"/>
      <c r="C340" s="679"/>
      <c r="D340" s="679"/>
      <c r="E340" s="679"/>
      <c r="F340" s="679"/>
      <c r="G340" s="679"/>
      <c r="H340" s="679"/>
      <c r="I340" s="679"/>
      <c r="J340" s="679"/>
      <c r="K340" s="679"/>
      <c r="L340" s="679"/>
      <c r="M340" s="679"/>
      <c r="N340" s="679"/>
      <c r="O340" s="679"/>
      <c r="P340" s="679"/>
      <c r="Q340" s="679"/>
      <c r="R340" s="679"/>
      <c r="S340" s="679"/>
      <c r="T340" s="679"/>
      <c r="U340" s="679"/>
    </row>
    <row r="341" spans="1:21" ht="15.75" customHeight="1">
      <c r="A341" s="679"/>
      <c r="B341" s="679"/>
      <c r="C341" s="679"/>
      <c r="D341" s="679"/>
      <c r="E341" s="679"/>
      <c r="F341" s="679"/>
      <c r="G341" s="679"/>
      <c r="H341" s="679"/>
      <c r="I341" s="679"/>
      <c r="J341" s="679"/>
      <c r="K341" s="679"/>
      <c r="L341" s="679"/>
      <c r="M341" s="679"/>
      <c r="N341" s="679"/>
      <c r="O341" s="679"/>
      <c r="P341" s="679"/>
      <c r="Q341" s="679"/>
      <c r="R341" s="679"/>
      <c r="S341" s="679"/>
      <c r="T341" s="679"/>
      <c r="U341" s="679"/>
    </row>
    <row r="342" spans="1:21" ht="15.75" customHeight="1">
      <c r="A342" s="679"/>
      <c r="B342" s="679"/>
      <c r="C342" s="679"/>
      <c r="D342" s="679"/>
      <c r="E342" s="679"/>
      <c r="F342" s="679"/>
      <c r="G342" s="679"/>
      <c r="H342" s="679"/>
      <c r="I342" s="679"/>
      <c r="J342" s="679"/>
      <c r="K342" s="679"/>
      <c r="L342" s="679"/>
      <c r="M342" s="679"/>
      <c r="N342" s="679"/>
      <c r="O342" s="679"/>
      <c r="P342" s="679"/>
      <c r="Q342" s="679"/>
      <c r="R342" s="679"/>
      <c r="S342" s="679"/>
      <c r="T342" s="679"/>
      <c r="U342" s="679"/>
    </row>
    <row r="343" spans="1:21" ht="15.75" customHeight="1">
      <c r="A343" s="679"/>
      <c r="B343" s="679"/>
      <c r="C343" s="679"/>
      <c r="D343" s="679"/>
      <c r="E343" s="679"/>
      <c r="F343" s="679"/>
      <c r="G343" s="679"/>
      <c r="H343" s="679"/>
      <c r="I343" s="679"/>
      <c r="J343" s="679"/>
      <c r="K343" s="679"/>
      <c r="L343" s="679"/>
      <c r="M343" s="679"/>
      <c r="N343" s="679"/>
      <c r="O343" s="679"/>
      <c r="P343" s="679"/>
      <c r="Q343" s="679"/>
      <c r="R343" s="679"/>
      <c r="S343" s="679"/>
      <c r="T343" s="679"/>
      <c r="U343" s="679"/>
    </row>
    <row r="344" spans="1:21" ht="15.75" customHeight="1">
      <c r="A344" s="679"/>
      <c r="B344" s="679"/>
      <c r="C344" s="679"/>
      <c r="D344" s="679"/>
      <c r="E344" s="679"/>
      <c r="F344" s="679"/>
      <c r="G344" s="679"/>
      <c r="H344" s="679"/>
      <c r="I344" s="679"/>
      <c r="J344" s="679"/>
      <c r="K344" s="679"/>
      <c r="L344" s="679"/>
      <c r="M344" s="679"/>
      <c r="N344" s="679"/>
      <c r="O344" s="679"/>
      <c r="P344" s="679"/>
      <c r="Q344" s="679"/>
      <c r="R344" s="679"/>
      <c r="S344" s="679"/>
      <c r="T344" s="679"/>
      <c r="U344" s="679"/>
    </row>
    <row r="345" spans="1:21" ht="15.75" customHeight="1">
      <c r="A345" s="679"/>
      <c r="B345" s="679"/>
      <c r="C345" s="679"/>
      <c r="D345" s="679"/>
      <c r="E345" s="679"/>
      <c r="F345" s="679"/>
      <c r="G345" s="679"/>
      <c r="H345" s="679"/>
      <c r="I345" s="679"/>
      <c r="J345" s="679"/>
      <c r="K345" s="679"/>
      <c r="L345" s="679"/>
      <c r="M345" s="679"/>
      <c r="N345" s="679"/>
      <c r="O345" s="679"/>
      <c r="P345" s="679"/>
      <c r="Q345" s="679"/>
      <c r="R345" s="679"/>
      <c r="S345" s="679"/>
      <c r="T345" s="679"/>
      <c r="U345" s="679"/>
    </row>
    <row r="346" spans="1:21" ht="15.75" customHeight="1">
      <c r="A346" s="679"/>
      <c r="B346" s="679"/>
      <c r="C346" s="679"/>
      <c r="D346" s="679"/>
      <c r="E346" s="679"/>
      <c r="F346" s="679"/>
      <c r="G346" s="679"/>
      <c r="H346" s="679"/>
      <c r="I346" s="679"/>
      <c r="J346" s="679"/>
      <c r="K346" s="679"/>
      <c r="L346" s="679"/>
      <c r="M346" s="679"/>
      <c r="N346" s="679"/>
      <c r="O346" s="679"/>
      <c r="P346" s="679"/>
      <c r="Q346" s="679"/>
      <c r="R346" s="679"/>
      <c r="S346" s="679"/>
      <c r="T346" s="679"/>
      <c r="U346" s="679"/>
    </row>
    <row r="347" spans="1:21" ht="15.75" customHeight="1">
      <c r="A347" s="679"/>
      <c r="B347" s="679"/>
      <c r="C347" s="679"/>
      <c r="D347" s="679"/>
      <c r="E347" s="679"/>
      <c r="F347" s="679"/>
      <c r="G347" s="679"/>
      <c r="H347" s="679"/>
      <c r="I347" s="679"/>
      <c r="J347" s="679"/>
      <c r="K347" s="679"/>
      <c r="L347" s="679"/>
      <c r="M347" s="679"/>
      <c r="N347" s="679"/>
      <c r="O347" s="679"/>
      <c r="P347" s="679"/>
      <c r="Q347" s="679"/>
      <c r="R347" s="679"/>
      <c r="S347" s="679"/>
      <c r="T347" s="679"/>
      <c r="U347" s="679"/>
    </row>
    <row r="348" spans="1:21" ht="15.75" customHeight="1">
      <c r="A348" s="679"/>
      <c r="B348" s="679"/>
      <c r="C348" s="679"/>
      <c r="D348" s="679"/>
      <c r="E348" s="679"/>
      <c r="F348" s="679"/>
      <c r="G348" s="679"/>
      <c r="H348" s="679"/>
      <c r="I348" s="679"/>
      <c r="J348" s="679"/>
      <c r="K348" s="679"/>
      <c r="L348" s="679"/>
      <c r="M348" s="679"/>
      <c r="N348" s="679"/>
      <c r="O348" s="679"/>
      <c r="P348" s="679"/>
      <c r="Q348" s="679"/>
      <c r="R348" s="679"/>
      <c r="S348" s="679"/>
      <c r="T348" s="679"/>
      <c r="U348" s="679"/>
    </row>
    <row r="349" spans="1:21" ht="15.75" customHeight="1">
      <c r="A349" s="679"/>
      <c r="B349" s="679"/>
      <c r="C349" s="679"/>
      <c r="D349" s="679"/>
      <c r="E349" s="679"/>
      <c r="F349" s="679"/>
      <c r="G349" s="679"/>
      <c r="H349" s="679"/>
      <c r="I349" s="679"/>
      <c r="J349" s="679"/>
      <c r="K349" s="679"/>
      <c r="L349" s="679"/>
      <c r="M349" s="679"/>
      <c r="N349" s="679"/>
      <c r="O349" s="679"/>
      <c r="P349" s="679"/>
      <c r="Q349" s="679"/>
      <c r="R349" s="679"/>
      <c r="S349" s="679"/>
      <c r="T349" s="679"/>
      <c r="U349" s="679"/>
    </row>
    <row r="350" spans="1:21" ht="15.75" customHeight="1">
      <c r="A350" s="679"/>
      <c r="B350" s="679"/>
      <c r="C350" s="679"/>
      <c r="D350" s="679"/>
      <c r="E350" s="679"/>
      <c r="F350" s="679"/>
      <c r="G350" s="679"/>
      <c r="H350" s="679"/>
      <c r="I350" s="679"/>
      <c r="J350" s="679"/>
      <c r="K350" s="679"/>
      <c r="L350" s="679"/>
      <c r="M350" s="679"/>
      <c r="N350" s="679"/>
      <c r="O350" s="679"/>
      <c r="P350" s="679"/>
      <c r="Q350" s="679"/>
      <c r="R350" s="679"/>
      <c r="S350" s="679"/>
      <c r="T350" s="679"/>
      <c r="U350" s="679"/>
    </row>
    <row r="351" spans="1:21" ht="15.75" customHeight="1">
      <c r="A351" s="679"/>
      <c r="B351" s="679"/>
      <c r="C351" s="679"/>
      <c r="D351" s="679"/>
      <c r="E351" s="679"/>
      <c r="F351" s="679"/>
      <c r="G351" s="679"/>
      <c r="H351" s="679"/>
      <c r="I351" s="679"/>
      <c r="J351" s="679"/>
      <c r="K351" s="679"/>
      <c r="L351" s="679"/>
      <c r="M351" s="679"/>
      <c r="N351" s="679"/>
      <c r="O351" s="679"/>
      <c r="P351" s="679"/>
      <c r="Q351" s="679"/>
      <c r="R351" s="679"/>
      <c r="S351" s="679"/>
      <c r="T351" s="679"/>
      <c r="U351" s="679"/>
    </row>
    <row r="352" spans="1:21" ht="15.75" customHeight="1">
      <c r="A352" s="679"/>
      <c r="B352" s="679"/>
      <c r="C352" s="679"/>
      <c r="D352" s="679"/>
      <c r="E352" s="679"/>
      <c r="F352" s="679"/>
      <c r="G352" s="679"/>
      <c r="H352" s="679"/>
      <c r="I352" s="679"/>
      <c r="J352" s="679"/>
      <c r="K352" s="679"/>
      <c r="L352" s="679"/>
      <c r="M352" s="679"/>
      <c r="N352" s="679"/>
      <c r="O352" s="679"/>
      <c r="P352" s="679"/>
      <c r="Q352" s="679"/>
      <c r="R352" s="679"/>
      <c r="S352" s="679"/>
      <c r="T352" s="679"/>
      <c r="U352" s="679"/>
    </row>
    <row r="353" spans="1:21" ht="15.75" customHeight="1">
      <c r="A353" s="679"/>
      <c r="B353" s="679"/>
      <c r="C353" s="679"/>
      <c r="D353" s="679"/>
      <c r="E353" s="679"/>
      <c r="F353" s="679"/>
      <c r="G353" s="679"/>
      <c r="H353" s="679"/>
      <c r="I353" s="679"/>
      <c r="J353" s="679"/>
      <c r="K353" s="679"/>
      <c r="L353" s="679"/>
      <c r="M353" s="679"/>
      <c r="N353" s="679"/>
      <c r="O353" s="679"/>
      <c r="P353" s="679"/>
      <c r="Q353" s="679"/>
      <c r="R353" s="679"/>
      <c r="S353" s="679"/>
      <c r="T353" s="679"/>
      <c r="U353" s="679"/>
    </row>
    <row r="354" spans="1:21" ht="15.75" customHeight="1">
      <c r="A354" s="679"/>
      <c r="B354" s="679"/>
      <c r="C354" s="679"/>
      <c r="D354" s="679"/>
      <c r="E354" s="679"/>
      <c r="F354" s="679"/>
      <c r="G354" s="679"/>
      <c r="H354" s="679"/>
      <c r="I354" s="679"/>
      <c r="J354" s="679"/>
      <c r="K354" s="679"/>
      <c r="L354" s="679"/>
      <c r="M354" s="679"/>
      <c r="N354" s="679"/>
      <c r="O354" s="679"/>
      <c r="P354" s="679"/>
      <c r="Q354" s="679"/>
      <c r="R354" s="679"/>
      <c r="S354" s="679"/>
      <c r="T354" s="679"/>
      <c r="U354" s="679"/>
    </row>
    <row r="355" spans="1:21" ht="15.75" customHeight="1">
      <c r="A355" s="679"/>
      <c r="B355" s="679"/>
      <c r="C355" s="679"/>
      <c r="D355" s="679"/>
      <c r="E355" s="679"/>
      <c r="F355" s="679"/>
      <c r="G355" s="679"/>
      <c r="H355" s="679"/>
      <c r="I355" s="679"/>
      <c r="J355" s="679"/>
      <c r="K355" s="679"/>
      <c r="L355" s="679"/>
      <c r="M355" s="679"/>
      <c r="N355" s="679"/>
      <c r="O355" s="679"/>
      <c r="P355" s="679"/>
      <c r="Q355" s="679"/>
      <c r="R355" s="679"/>
      <c r="S355" s="679"/>
      <c r="T355" s="679"/>
      <c r="U355" s="679"/>
    </row>
    <row r="356" spans="1:21" ht="15.75" customHeight="1">
      <c r="A356" s="679"/>
      <c r="B356" s="679"/>
      <c r="C356" s="679"/>
      <c r="D356" s="679"/>
      <c r="E356" s="679"/>
      <c r="F356" s="679"/>
      <c r="G356" s="679"/>
      <c r="H356" s="679"/>
      <c r="I356" s="679"/>
      <c r="J356" s="679"/>
      <c r="K356" s="679"/>
      <c r="L356" s="679"/>
      <c r="M356" s="679"/>
      <c r="N356" s="679"/>
      <c r="O356" s="679"/>
      <c r="P356" s="679"/>
      <c r="Q356" s="679"/>
      <c r="R356" s="679"/>
      <c r="S356" s="679"/>
      <c r="T356" s="679"/>
      <c r="U356" s="679"/>
    </row>
    <row r="357" spans="1:21" ht="15.75" customHeight="1">
      <c r="A357" s="679"/>
      <c r="B357" s="679"/>
      <c r="C357" s="679"/>
      <c r="D357" s="679"/>
      <c r="E357" s="679"/>
      <c r="F357" s="679"/>
      <c r="G357" s="679"/>
      <c r="H357" s="679"/>
      <c r="I357" s="679"/>
      <c r="J357" s="679"/>
      <c r="K357" s="679"/>
      <c r="L357" s="679"/>
      <c r="M357" s="679"/>
      <c r="N357" s="679"/>
      <c r="O357" s="679"/>
      <c r="P357" s="679"/>
      <c r="Q357" s="679"/>
      <c r="R357" s="679"/>
      <c r="S357" s="679"/>
      <c r="T357" s="679"/>
      <c r="U357" s="679"/>
    </row>
    <row r="358" spans="1:21" ht="15.75" customHeight="1">
      <c r="A358" s="679"/>
      <c r="B358" s="679"/>
      <c r="C358" s="679"/>
      <c r="D358" s="679"/>
      <c r="E358" s="679"/>
      <c r="F358" s="679"/>
      <c r="G358" s="679"/>
      <c r="H358" s="679"/>
      <c r="I358" s="679"/>
      <c r="J358" s="679"/>
      <c r="K358" s="679"/>
      <c r="L358" s="679"/>
      <c r="M358" s="679"/>
      <c r="N358" s="679"/>
      <c r="O358" s="679"/>
      <c r="P358" s="679"/>
      <c r="Q358" s="679"/>
      <c r="R358" s="679"/>
      <c r="S358" s="679"/>
      <c r="T358" s="679"/>
      <c r="U358" s="679"/>
    </row>
    <row r="359" spans="1:21" ht="15.75" customHeight="1">
      <c r="A359" s="679"/>
      <c r="B359" s="679"/>
      <c r="C359" s="679"/>
      <c r="D359" s="679"/>
      <c r="E359" s="679"/>
      <c r="F359" s="679"/>
      <c r="G359" s="679"/>
      <c r="H359" s="679"/>
      <c r="I359" s="679"/>
      <c r="J359" s="679"/>
      <c r="K359" s="679"/>
      <c r="L359" s="679"/>
      <c r="M359" s="679"/>
      <c r="N359" s="679"/>
      <c r="O359" s="679"/>
      <c r="P359" s="679"/>
      <c r="Q359" s="679"/>
      <c r="R359" s="679"/>
      <c r="S359" s="679"/>
      <c r="T359" s="679"/>
      <c r="U359" s="679"/>
    </row>
    <row r="360" spans="1:21" ht="15.75" customHeight="1">
      <c r="A360" s="679"/>
      <c r="B360" s="679"/>
      <c r="C360" s="679"/>
      <c r="D360" s="679"/>
      <c r="E360" s="679"/>
      <c r="F360" s="679"/>
      <c r="G360" s="679"/>
      <c r="H360" s="679"/>
      <c r="I360" s="679"/>
      <c r="J360" s="679"/>
      <c r="K360" s="679"/>
      <c r="L360" s="679"/>
      <c r="M360" s="679"/>
      <c r="N360" s="679"/>
      <c r="O360" s="679"/>
      <c r="P360" s="679"/>
      <c r="Q360" s="679"/>
      <c r="R360" s="679"/>
      <c r="S360" s="679"/>
      <c r="T360" s="679"/>
      <c r="U360" s="679"/>
    </row>
    <row r="361" spans="1:21" ht="15.75" customHeight="1">
      <c r="A361" s="679"/>
      <c r="B361" s="679"/>
      <c r="C361" s="679"/>
      <c r="D361" s="679"/>
      <c r="E361" s="679"/>
      <c r="F361" s="679"/>
      <c r="G361" s="679"/>
      <c r="H361" s="679"/>
      <c r="I361" s="679"/>
      <c r="J361" s="679"/>
      <c r="K361" s="679"/>
      <c r="L361" s="679"/>
      <c r="M361" s="679"/>
      <c r="N361" s="679"/>
      <c r="O361" s="679"/>
      <c r="P361" s="679"/>
      <c r="Q361" s="679"/>
      <c r="R361" s="679"/>
      <c r="S361" s="679"/>
      <c r="T361" s="679"/>
      <c r="U361" s="679"/>
    </row>
    <row r="362" spans="1:21" ht="15.75" customHeight="1">
      <c r="A362" s="679"/>
      <c r="B362" s="679"/>
      <c r="C362" s="679"/>
      <c r="D362" s="679"/>
      <c r="E362" s="679"/>
      <c r="F362" s="679"/>
      <c r="G362" s="679"/>
      <c r="H362" s="679"/>
      <c r="I362" s="679"/>
      <c r="J362" s="679"/>
      <c r="K362" s="679"/>
      <c r="L362" s="679"/>
      <c r="M362" s="679"/>
      <c r="N362" s="679"/>
      <c r="O362" s="679"/>
      <c r="P362" s="679"/>
      <c r="Q362" s="679"/>
      <c r="R362" s="679"/>
      <c r="S362" s="679"/>
      <c r="T362" s="679"/>
      <c r="U362" s="679"/>
    </row>
    <row r="363" spans="1:21" ht="15.75" customHeight="1">
      <c r="A363" s="679"/>
      <c r="B363" s="679"/>
      <c r="C363" s="679"/>
      <c r="D363" s="679"/>
      <c r="E363" s="679"/>
      <c r="F363" s="679"/>
      <c r="G363" s="679"/>
      <c r="H363" s="679"/>
      <c r="I363" s="679"/>
      <c r="J363" s="679"/>
      <c r="K363" s="679"/>
      <c r="L363" s="679"/>
      <c r="M363" s="679"/>
      <c r="N363" s="679"/>
      <c r="O363" s="679"/>
      <c r="P363" s="679"/>
      <c r="Q363" s="679"/>
      <c r="R363" s="679"/>
      <c r="S363" s="679"/>
      <c r="T363" s="679"/>
      <c r="U363" s="679"/>
    </row>
    <row r="364" spans="1:21" ht="15.75" customHeight="1">
      <c r="A364" s="679"/>
      <c r="B364" s="679"/>
      <c r="C364" s="679"/>
      <c r="D364" s="679"/>
      <c r="E364" s="679"/>
      <c r="F364" s="679"/>
      <c r="G364" s="679"/>
      <c r="H364" s="679"/>
      <c r="I364" s="679"/>
      <c r="J364" s="679"/>
      <c r="K364" s="679"/>
      <c r="L364" s="679"/>
      <c r="M364" s="679"/>
      <c r="N364" s="679"/>
      <c r="O364" s="679"/>
      <c r="P364" s="679"/>
      <c r="Q364" s="679"/>
      <c r="R364" s="679"/>
      <c r="S364" s="679"/>
      <c r="T364" s="679"/>
      <c r="U364" s="679"/>
    </row>
    <row r="365" spans="1:21" ht="15.75" customHeight="1">
      <c r="A365" s="679"/>
      <c r="B365" s="679"/>
      <c r="C365" s="679"/>
      <c r="D365" s="679"/>
      <c r="E365" s="679"/>
      <c r="F365" s="679"/>
      <c r="G365" s="679"/>
      <c r="H365" s="679"/>
      <c r="I365" s="679"/>
      <c r="J365" s="679"/>
      <c r="K365" s="679"/>
      <c r="L365" s="679"/>
      <c r="M365" s="679"/>
      <c r="N365" s="679"/>
      <c r="O365" s="679"/>
      <c r="P365" s="679"/>
      <c r="Q365" s="679"/>
      <c r="R365" s="679"/>
      <c r="S365" s="679"/>
      <c r="T365" s="679"/>
      <c r="U365" s="679"/>
    </row>
    <row r="366" spans="1:21" ht="15.75" customHeight="1">
      <c r="A366" s="679"/>
      <c r="B366" s="679"/>
      <c r="C366" s="679"/>
      <c r="D366" s="679"/>
      <c r="E366" s="679"/>
      <c r="F366" s="679"/>
      <c r="G366" s="679"/>
      <c r="H366" s="679"/>
      <c r="I366" s="679"/>
      <c r="J366" s="679"/>
      <c r="K366" s="679"/>
      <c r="L366" s="679"/>
      <c r="M366" s="679"/>
      <c r="N366" s="679"/>
      <c r="O366" s="679"/>
      <c r="P366" s="679"/>
      <c r="Q366" s="679"/>
      <c r="R366" s="679"/>
      <c r="S366" s="679"/>
      <c r="T366" s="679"/>
      <c r="U366" s="679"/>
    </row>
    <row r="367" spans="1:21" ht="15.75" customHeight="1">
      <c r="A367" s="679"/>
      <c r="B367" s="679"/>
      <c r="C367" s="679"/>
      <c r="D367" s="679"/>
      <c r="E367" s="679"/>
      <c r="F367" s="679"/>
      <c r="G367" s="679"/>
      <c r="H367" s="679"/>
      <c r="I367" s="679"/>
      <c r="J367" s="679"/>
      <c r="K367" s="679"/>
      <c r="L367" s="679"/>
      <c r="M367" s="679"/>
      <c r="N367" s="679"/>
      <c r="O367" s="679"/>
      <c r="P367" s="679"/>
      <c r="Q367" s="679"/>
      <c r="R367" s="679"/>
      <c r="S367" s="679"/>
      <c r="T367" s="679"/>
      <c r="U367" s="679"/>
    </row>
    <row r="368" spans="1:21" ht="15.75" customHeight="1">
      <c r="A368" s="679"/>
      <c r="B368" s="679"/>
      <c r="C368" s="679"/>
      <c r="D368" s="679"/>
      <c r="E368" s="679"/>
      <c r="F368" s="679"/>
      <c r="G368" s="679"/>
      <c r="H368" s="679"/>
      <c r="I368" s="679"/>
      <c r="J368" s="679"/>
      <c r="K368" s="679"/>
      <c r="L368" s="679"/>
      <c r="M368" s="679"/>
      <c r="N368" s="679"/>
      <c r="O368" s="679"/>
      <c r="P368" s="679"/>
      <c r="Q368" s="679"/>
      <c r="R368" s="679"/>
      <c r="S368" s="679"/>
      <c r="T368" s="679"/>
      <c r="U368" s="679"/>
    </row>
    <row r="369" spans="1:21" ht="15.75" customHeight="1">
      <c r="A369" s="679"/>
      <c r="B369" s="679"/>
      <c r="C369" s="679"/>
      <c r="D369" s="679"/>
      <c r="E369" s="679"/>
      <c r="F369" s="679"/>
      <c r="G369" s="679"/>
      <c r="H369" s="679"/>
      <c r="I369" s="679"/>
      <c r="J369" s="679"/>
      <c r="K369" s="679"/>
      <c r="L369" s="679"/>
      <c r="M369" s="679"/>
      <c r="N369" s="679"/>
      <c r="O369" s="679"/>
      <c r="P369" s="679"/>
      <c r="Q369" s="679"/>
      <c r="R369" s="679"/>
      <c r="S369" s="679"/>
      <c r="T369" s="679"/>
      <c r="U369" s="679"/>
    </row>
    <row r="370" spans="1:21" ht="15.75" customHeight="1">
      <c r="A370" s="679"/>
      <c r="B370" s="679"/>
      <c r="C370" s="679"/>
      <c r="D370" s="679"/>
      <c r="E370" s="679"/>
      <c r="F370" s="679"/>
      <c r="G370" s="679"/>
      <c r="H370" s="679"/>
      <c r="I370" s="679"/>
      <c r="J370" s="679"/>
      <c r="K370" s="679"/>
      <c r="L370" s="679"/>
      <c r="M370" s="679"/>
      <c r="N370" s="679"/>
      <c r="O370" s="679"/>
      <c r="P370" s="679"/>
      <c r="Q370" s="679"/>
      <c r="R370" s="679"/>
      <c r="S370" s="679"/>
      <c r="T370" s="679"/>
      <c r="U370" s="679"/>
    </row>
    <row r="371" spans="1:21" ht="15.75" customHeight="1">
      <c r="A371" s="679"/>
      <c r="B371" s="679"/>
      <c r="C371" s="679"/>
      <c r="D371" s="679"/>
      <c r="E371" s="679"/>
      <c r="F371" s="679"/>
      <c r="G371" s="679"/>
      <c r="H371" s="679"/>
      <c r="I371" s="679"/>
      <c r="J371" s="679"/>
      <c r="K371" s="679"/>
      <c r="L371" s="679"/>
      <c r="M371" s="679"/>
      <c r="N371" s="679"/>
      <c r="O371" s="679"/>
      <c r="P371" s="679"/>
      <c r="Q371" s="679"/>
      <c r="R371" s="679"/>
      <c r="S371" s="679"/>
      <c r="T371" s="679"/>
      <c r="U371" s="679"/>
    </row>
    <row r="372" spans="1:21" ht="15.75" customHeight="1">
      <c r="A372" s="679"/>
      <c r="B372" s="679"/>
      <c r="C372" s="679"/>
      <c r="D372" s="679"/>
      <c r="E372" s="679"/>
      <c r="F372" s="679"/>
      <c r="G372" s="679"/>
      <c r="H372" s="679"/>
      <c r="I372" s="679"/>
      <c r="J372" s="679"/>
      <c r="K372" s="679"/>
      <c r="L372" s="679"/>
      <c r="M372" s="679"/>
      <c r="N372" s="679"/>
      <c r="O372" s="679"/>
      <c r="P372" s="679"/>
      <c r="Q372" s="679"/>
      <c r="R372" s="679"/>
      <c r="S372" s="679"/>
      <c r="T372" s="679"/>
      <c r="U372" s="679"/>
    </row>
    <row r="373" spans="1:21" ht="15.75" customHeight="1">
      <c r="A373" s="679"/>
      <c r="B373" s="679"/>
      <c r="C373" s="679"/>
      <c r="D373" s="679"/>
      <c r="E373" s="679"/>
      <c r="F373" s="679"/>
      <c r="G373" s="679"/>
      <c r="H373" s="679"/>
      <c r="I373" s="679"/>
      <c r="J373" s="679"/>
      <c r="K373" s="679"/>
      <c r="L373" s="679"/>
      <c r="M373" s="679"/>
      <c r="N373" s="679"/>
      <c r="O373" s="679"/>
      <c r="P373" s="679"/>
      <c r="Q373" s="679"/>
      <c r="R373" s="679"/>
      <c r="S373" s="679"/>
      <c r="T373" s="679"/>
      <c r="U373" s="679"/>
    </row>
    <row r="374" spans="1:21" ht="15.75" customHeight="1">
      <c r="A374" s="679"/>
      <c r="B374" s="679"/>
      <c r="C374" s="679"/>
      <c r="D374" s="679"/>
      <c r="E374" s="679"/>
      <c r="F374" s="679"/>
      <c r="G374" s="679"/>
      <c r="H374" s="679"/>
      <c r="I374" s="679"/>
      <c r="J374" s="679"/>
      <c r="K374" s="679"/>
      <c r="L374" s="679"/>
      <c r="M374" s="679"/>
      <c r="N374" s="679"/>
      <c r="O374" s="679"/>
      <c r="P374" s="679"/>
      <c r="Q374" s="679"/>
      <c r="R374" s="679"/>
      <c r="S374" s="679"/>
      <c r="T374" s="679"/>
      <c r="U374" s="679"/>
    </row>
    <row r="375" spans="1:21" ht="15.75" customHeight="1">
      <c r="A375" s="679"/>
      <c r="B375" s="679"/>
      <c r="C375" s="679"/>
      <c r="D375" s="679"/>
      <c r="E375" s="679"/>
      <c r="F375" s="679"/>
      <c r="G375" s="679"/>
      <c r="H375" s="679"/>
      <c r="I375" s="679"/>
      <c r="J375" s="679"/>
      <c r="K375" s="679"/>
      <c r="L375" s="679"/>
      <c r="M375" s="679"/>
      <c r="N375" s="679"/>
      <c r="O375" s="679"/>
      <c r="P375" s="679"/>
      <c r="Q375" s="679"/>
      <c r="R375" s="679"/>
      <c r="S375" s="679"/>
      <c r="T375" s="679"/>
      <c r="U375" s="679"/>
    </row>
    <row r="376" spans="1:21" ht="15.75" customHeight="1">
      <c r="A376" s="679"/>
      <c r="B376" s="679"/>
      <c r="C376" s="679"/>
      <c r="D376" s="679"/>
      <c r="E376" s="679"/>
      <c r="F376" s="679"/>
      <c r="G376" s="679"/>
      <c r="H376" s="679"/>
      <c r="I376" s="679"/>
      <c r="J376" s="679"/>
      <c r="K376" s="679"/>
      <c r="L376" s="679"/>
      <c r="M376" s="679"/>
      <c r="N376" s="679"/>
      <c r="O376" s="679"/>
      <c r="P376" s="679"/>
      <c r="Q376" s="679"/>
      <c r="R376" s="679"/>
      <c r="S376" s="679"/>
      <c r="T376" s="679"/>
      <c r="U376" s="679"/>
    </row>
    <row r="377" spans="1:21" ht="15.75" customHeight="1">
      <c r="A377" s="679"/>
      <c r="B377" s="679"/>
      <c r="C377" s="679"/>
      <c r="D377" s="679"/>
      <c r="E377" s="679"/>
      <c r="F377" s="679"/>
      <c r="G377" s="679"/>
      <c r="H377" s="679"/>
      <c r="I377" s="679"/>
      <c r="J377" s="679"/>
      <c r="K377" s="679"/>
      <c r="L377" s="679"/>
      <c r="M377" s="679"/>
      <c r="N377" s="679"/>
      <c r="O377" s="679"/>
      <c r="P377" s="679"/>
      <c r="Q377" s="679"/>
      <c r="R377" s="679"/>
      <c r="S377" s="679"/>
      <c r="T377" s="679"/>
      <c r="U377" s="679"/>
    </row>
    <row r="378" spans="1:21" ht="15.75" customHeight="1">
      <c r="A378" s="679"/>
      <c r="B378" s="679"/>
      <c r="C378" s="679"/>
      <c r="D378" s="679"/>
      <c r="E378" s="679"/>
      <c r="F378" s="679"/>
      <c r="G378" s="679"/>
      <c r="H378" s="679"/>
      <c r="I378" s="679"/>
      <c r="J378" s="679"/>
      <c r="K378" s="679"/>
      <c r="L378" s="679"/>
      <c r="M378" s="679"/>
      <c r="N378" s="679"/>
      <c r="O378" s="679"/>
      <c r="P378" s="679"/>
      <c r="Q378" s="679"/>
      <c r="R378" s="679"/>
      <c r="S378" s="679"/>
      <c r="T378" s="679"/>
      <c r="U378" s="679"/>
    </row>
    <row r="379" spans="1:21" ht="15.75" customHeight="1">
      <c r="A379" s="679"/>
      <c r="B379" s="679"/>
      <c r="C379" s="679"/>
      <c r="D379" s="679"/>
      <c r="E379" s="679"/>
      <c r="F379" s="679"/>
      <c r="G379" s="679"/>
      <c r="H379" s="679"/>
      <c r="I379" s="679"/>
      <c r="J379" s="679"/>
      <c r="K379" s="679"/>
      <c r="L379" s="679"/>
      <c r="M379" s="679"/>
      <c r="N379" s="679"/>
      <c r="O379" s="679"/>
      <c r="P379" s="679"/>
      <c r="Q379" s="679"/>
      <c r="R379" s="679"/>
      <c r="S379" s="679"/>
      <c r="T379" s="679"/>
      <c r="U379" s="679"/>
    </row>
    <row r="380" spans="1:21" ht="15.75" customHeight="1">
      <c r="A380" s="679"/>
      <c r="B380" s="679"/>
      <c r="C380" s="679"/>
      <c r="D380" s="679"/>
      <c r="E380" s="679"/>
      <c r="F380" s="679"/>
      <c r="G380" s="679"/>
      <c r="H380" s="679"/>
      <c r="I380" s="679"/>
      <c r="J380" s="679"/>
      <c r="K380" s="679"/>
      <c r="L380" s="679"/>
      <c r="M380" s="679"/>
      <c r="N380" s="679"/>
      <c r="O380" s="679"/>
      <c r="P380" s="679"/>
      <c r="Q380" s="679"/>
      <c r="R380" s="679"/>
      <c r="S380" s="679"/>
      <c r="T380" s="679"/>
      <c r="U380" s="679"/>
    </row>
    <row r="381" spans="1:21" ht="15.75" customHeight="1">
      <c r="A381" s="679"/>
      <c r="B381" s="679"/>
      <c r="C381" s="679"/>
      <c r="D381" s="679"/>
      <c r="E381" s="679"/>
      <c r="F381" s="679"/>
      <c r="G381" s="679"/>
      <c r="H381" s="679"/>
      <c r="I381" s="679"/>
      <c r="J381" s="679"/>
      <c r="K381" s="679"/>
      <c r="L381" s="679"/>
      <c r="M381" s="679"/>
      <c r="N381" s="679"/>
      <c r="O381" s="679"/>
      <c r="P381" s="679"/>
      <c r="Q381" s="679"/>
      <c r="R381" s="679"/>
      <c r="S381" s="679"/>
      <c r="T381" s="679"/>
      <c r="U381" s="679"/>
    </row>
    <row r="382" spans="1:21" ht="15.75" customHeight="1">
      <c r="A382" s="679"/>
      <c r="B382" s="679"/>
      <c r="C382" s="679"/>
      <c r="D382" s="679"/>
      <c r="E382" s="679"/>
      <c r="F382" s="679"/>
      <c r="G382" s="679"/>
      <c r="H382" s="679"/>
      <c r="I382" s="679"/>
      <c r="J382" s="679"/>
      <c r="K382" s="679"/>
      <c r="L382" s="679"/>
      <c r="M382" s="679"/>
      <c r="N382" s="679"/>
      <c r="O382" s="679"/>
      <c r="P382" s="679"/>
      <c r="Q382" s="679"/>
      <c r="R382" s="679"/>
      <c r="S382" s="679"/>
      <c r="T382" s="679"/>
      <c r="U382" s="679"/>
    </row>
    <row r="383" spans="1:21" ht="15.75" customHeight="1">
      <c r="A383" s="679"/>
      <c r="B383" s="679"/>
      <c r="C383" s="679"/>
      <c r="D383" s="679"/>
      <c r="E383" s="679"/>
      <c r="F383" s="679"/>
      <c r="G383" s="679"/>
      <c r="H383" s="679"/>
      <c r="I383" s="679"/>
      <c r="J383" s="679"/>
      <c r="K383" s="679"/>
      <c r="L383" s="679"/>
      <c r="M383" s="679"/>
      <c r="N383" s="679"/>
      <c r="O383" s="679"/>
      <c r="P383" s="679"/>
      <c r="Q383" s="679"/>
      <c r="R383" s="679"/>
      <c r="S383" s="679"/>
      <c r="T383" s="679"/>
      <c r="U383" s="679"/>
    </row>
    <row r="384" spans="1:21" ht="15.75" customHeight="1">
      <c r="A384" s="679"/>
      <c r="B384" s="679"/>
      <c r="C384" s="679"/>
      <c r="D384" s="679"/>
      <c r="E384" s="679"/>
      <c r="F384" s="679"/>
      <c r="G384" s="679"/>
      <c r="H384" s="679"/>
      <c r="I384" s="679"/>
      <c r="J384" s="679"/>
      <c r="K384" s="679"/>
      <c r="L384" s="679"/>
      <c r="M384" s="679"/>
      <c r="N384" s="679"/>
      <c r="O384" s="679"/>
      <c r="P384" s="679"/>
      <c r="Q384" s="679"/>
      <c r="R384" s="679"/>
      <c r="S384" s="679"/>
      <c r="T384" s="679"/>
      <c r="U384" s="679"/>
    </row>
    <row r="385" spans="1:21" ht="15.75" customHeight="1">
      <c r="A385" s="679"/>
      <c r="B385" s="679"/>
      <c r="C385" s="679"/>
      <c r="D385" s="679"/>
      <c r="E385" s="679"/>
      <c r="F385" s="679"/>
      <c r="G385" s="679"/>
      <c r="H385" s="679"/>
      <c r="I385" s="679"/>
      <c r="J385" s="679"/>
      <c r="K385" s="679"/>
      <c r="L385" s="679"/>
      <c r="M385" s="679"/>
      <c r="N385" s="679"/>
      <c r="O385" s="679"/>
      <c r="P385" s="679"/>
      <c r="Q385" s="679"/>
      <c r="R385" s="679"/>
      <c r="S385" s="679"/>
      <c r="T385" s="679"/>
      <c r="U385" s="679"/>
    </row>
    <row r="386" spans="1:21" ht="15.75" customHeight="1">
      <c r="A386" s="679"/>
      <c r="B386" s="679"/>
      <c r="C386" s="679"/>
      <c r="D386" s="679"/>
      <c r="E386" s="679"/>
      <c r="F386" s="679"/>
      <c r="G386" s="679"/>
      <c r="H386" s="679"/>
      <c r="I386" s="679"/>
      <c r="J386" s="679"/>
      <c r="K386" s="679"/>
      <c r="L386" s="679"/>
      <c r="M386" s="679"/>
      <c r="N386" s="679"/>
      <c r="O386" s="679"/>
      <c r="P386" s="679"/>
      <c r="Q386" s="679"/>
      <c r="R386" s="679"/>
      <c r="S386" s="679"/>
      <c r="T386" s="679"/>
      <c r="U386" s="679"/>
    </row>
    <row r="387" spans="1:21" ht="15.75" customHeight="1">
      <c r="A387" s="679"/>
      <c r="B387" s="679"/>
      <c r="C387" s="679"/>
      <c r="D387" s="679"/>
      <c r="E387" s="679"/>
      <c r="F387" s="679"/>
      <c r="G387" s="679"/>
      <c r="H387" s="679"/>
      <c r="I387" s="679"/>
      <c r="J387" s="679"/>
      <c r="K387" s="679"/>
      <c r="L387" s="679"/>
      <c r="M387" s="679"/>
      <c r="N387" s="679"/>
      <c r="O387" s="679"/>
      <c r="P387" s="679"/>
      <c r="Q387" s="679"/>
      <c r="R387" s="679"/>
      <c r="S387" s="679"/>
      <c r="T387" s="679"/>
      <c r="U387" s="679"/>
    </row>
    <row r="388" spans="1:21" ht="15.75" customHeight="1">
      <c r="A388" s="679"/>
      <c r="B388" s="679"/>
      <c r="C388" s="679"/>
      <c r="D388" s="679"/>
      <c r="E388" s="679"/>
      <c r="F388" s="679"/>
      <c r="G388" s="679"/>
      <c r="H388" s="679"/>
      <c r="I388" s="679"/>
      <c r="J388" s="679"/>
      <c r="K388" s="679"/>
      <c r="L388" s="679"/>
      <c r="M388" s="679"/>
      <c r="N388" s="679"/>
      <c r="O388" s="679"/>
      <c r="P388" s="679"/>
      <c r="Q388" s="679"/>
      <c r="R388" s="679"/>
      <c r="S388" s="679"/>
      <c r="T388" s="679"/>
      <c r="U388" s="679"/>
    </row>
    <row r="389" spans="1:21" ht="15.75" customHeight="1">
      <c r="A389" s="679"/>
      <c r="B389" s="679"/>
      <c r="C389" s="679"/>
      <c r="D389" s="679"/>
      <c r="E389" s="679"/>
      <c r="F389" s="679"/>
      <c r="G389" s="679"/>
      <c r="H389" s="679"/>
      <c r="I389" s="679"/>
      <c r="J389" s="679"/>
      <c r="K389" s="679"/>
      <c r="L389" s="679"/>
      <c r="M389" s="679"/>
      <c r="N389" s="679"/>
      <c r="O389" s="679"/>
      <c r="P389" s="679"/>
      <c r="Q389" s="679"/>
      <c r="R389" s="679"/>
      <c r="S389" s="679"/>
      <c r="T389" s="679"/>
      <c r="U389" s="679"/>
    </row>
    <row r="390" spans="1:21" ht="15.75" customHeight="1">
      <c r="A390" s="679"/>
      <c r="B390" s="679"/>
      <c r="C390" s="679"/>
      <c r="D390" s="679"/>
      <c r="E390" s="679"/>
      <c r="F390" s="679"/>
      <c r="G390" s="679"/>
      <c r="H390" s="679"/>
      <c r="I390" s="679"/>
      <c r="J390" s="679"/>
      <c r="K390" s="679"/>
      <c r="L390" s="679"/>
      <c r="M390" s="679"/>
      <c r="N390" s="679"/>
      <c r="O390" s="679"/>
      <c r="P390" s="679"/>
      <c r="Q390" s="679"/>
      <c r="R390" s="679"/>
      <c r="S390" s="679"/>
      <c r="T390" s="679"/>
      <c r="U390" s="679"/>
    </row>
    <row r="391" spans="1:21" ht="15.75" customHeight="1">
      <c r="A391" s="679"/>
      <c r="B391" s="679"/>
      <c r="C391" s="679"/>
      <c r="D391" s="679"/>
      <c r="E391" s="679"/>
      <c r="F391" s="679"/>
      <c r="G391" s="679"/>
      <c r="H391" s="679"/>
      <c r="I391" s="679"/>
      <c r="J391" s="679"/>
      <c r="K391" s="679"/>
      <c r="L391" s="679"/>
      <c r="M391" s="679"/>
      <c r="N391" s="679"/>
      <c r="O391" s="679"/>
      <c r="P391" s="679"/>
      <c r="Q391" s="679"/>
      <c r="R391" s="679"/>
      <c r="S391" s="679"/>
      <c r="T391" s="679"/>
      <c r="U391" s="679"/>
    </row>
    <row r="392" spans="1:21" ht="15.75" customHeight="1">
      <c r="A392" s="679"/>
      <c r="B392" s="679"/>
      <c r="C392" s="679"/>
      <c r="D392" s="679"/>
      <c r="E392" s="679"/>
      <c r="F392" s="679"/>
      <c r="G392" s="679"/>
      <c r="H392" s="679"/>
      <c r="I392" s="679"/>
      <c r="J392" s="679"/>
      <c r="K392" s="679"/>
      <c r="L392" s="679"/>
      <c r="M392" s="679"/>
      <c r="N392" s="679"/>
      <c r="O392" s="679"/>
      <c r="P392" s="679"/>
      <c r="Q392" s="679"/>
      <c r="R392" s="679"/>
      <c r="S392" s="679"/>
      <c r="T392" s="679"/>
      <c r="U392" s="679"/>
    </row>
    <row r="393" spans="1:21" ht="15.75" customHeight="1">
      <c r="A393" s="679"/>
      <c r="B393" s="679"/>
      <c r="C393" s="679"/>
      <c r="D393" s="679"/>
      <c r="E393" s="679"/>
      <c r="F393" s="679"/>
      <c r="G393" s="679"/>
      <c r="H393" s="679"/>
      <c r="I393" s="679"/>
      <c r="J393" s="679"/>
      <c r="K393" s="679"/>
      <c r="L393" s="679"/>
      <c r="M393" s="679"/>
      <c r="N393" s="679"/>
      <c r="O393" s="679"/>
      <c r="P393" s="679"/>
      <c r="Q393" s="679"/>
      <c r="R393" s="679"/>
      <c r="S393" s="679"/>
      <c r="T393" s="679"/>
      <c r="U393" s="679"/>
    </row>
    <row r="394" spans="1:21" ht="15.75" customHeight="1">
      <c r="A394" s="679"/>
      <c r="B394" s="679"/>
      <c r="C394" s="679"/>
      <c r="D394" s="679"/>
      <c r="E394" s="679"/>
      <c r="F394" s="679"/>
      <c r="G394" s="679"/>
      <c r="H394" s="679"/>
      <c r="I394" s="679"/>
      <c r="J394" s="679"/>
      <c r="K394" s="679"/>
      <c r="L394" s="679"/>
      <c r="M394" s="679"/>
      <c r="N394" s="679"/>
      <c r="O394" s="679"/>
      <c r="P394" s="679"/>
      <c r="Q394" s="679"/>
      <c r="R394" s="679"/>
      <c r="S394" s="679"/>
      <c r="T394" s="679"/>
      <c r="U394" s="679"/>
    </row>
    <row r="395" spans="1:21" ht="15.75" customHeight="1">
      <c r="A395" s="679"/>
      <c r="B395" s="679"/>
      <c r="C395" s="679"/>
      <c r="D395" s="679"/>
      <c r="E395" s="679"/>
      <c r="F395" s="679"/>
      <c r="G395" s="679"/>
      <c r="H395" s="679"/>
      <c r="I395" s="679"/>
      <c r="J395" s="679"/>
      <c r="K395" s="679"/>
      <c r="L395" s="679"/>
      <c r="M395" s="679"/>
      <c r="N395" s="679"/>
      <c r="O395" s="679"/>
      <c r="P395" s="679"/>
      <c r="Q395" s="679"/>
      <c r="R395" s="679"/>
      <c r="S395" s="679"/>
      <c r="T395" s="679"/>
      <c r="U395" s="679"/>
    </row>
    <row r="396" spans="1:21" ht="15.75" customHeight="1">
      <c r="A396" s="679"/>
      <c r="B396" s="679"/>
      <c r="C396" s="679"/>
      <c r="D396" s="679"/>
      <c r="E396" s="679"/>
      <c r="F396" s="679"/>
      <c r="G396" s="679"/>
      <c r="H396" s="679"/>
      <c r="I396" s="679"/>
      <c r="J396" s="679"/>
      <c r="K396" s="679"/>
      <c r="L396" s="679"/>
      <c r="M396" s="679"/>
      <c r="N396" s="679"/>
      <c r="O396" s="679"/>
      <c r="P396" s="679"/>
      <c r="Q396" s="679"/>
      <c r="R396" s="679"/>
      <c r="S396" s="679"/>
      <c r="T396" s="679"/>
      <c r="U396" s="679"/>
    </row>
    <row r="397" spans="1:21" ht="15.75" customHeight="1">
      <c r="A397" s="679"/>
      <c r="B397" s="679"/>
      <c r="C397" s="679"/>
      <c r="D397" s="679"/>
      <c r="E397" s="679"/>
      <c r="F397" s="679"/>
      <c r="G397" s="679"/>
      <c r="H397" s="679"/>
      <c r="I397" s="679"/>
      <c r="J397" s="679"/>
      <c r="K397" s="679"/>
      <c r="L397" s="679"/>
      <c r="M397" s="679"/>
      <c r="N397" s="679"/>
      <c r="O397" s="679"/>
      <c r="P397" s="679"/>
      <c r="Q397" s="679"/>
      <c r="R397" s="679"/>
      <c r="S397" s="679"/>
      <c r="T397" s="679"/>
      <c r="U397" s="679"/>
    </row>
    <row r="398" spans="1:21" ht="15.75" customHeight="1">
      <c r="A398" s="679"/>
      <c r="B398" s="679"/>
      <c r="C398" s="679"/>
      <c r="D398" s="679"/>
      <c r="E398" s="679"/>
      <c r="F398" s="679"/>
      <c r="G398" s="679"/>
      <c r="H398" s="679"/>
      <c r="I398" s="679"/>
      <c r="J398" s="679"/>
      <c r="K398" s="679"/>
      <c r="L398" s="679"/>
      <c r="M398" s="679"/>
      <c r="N398" s="679"/>
      <c r="O398" s="679"/>
      <c r="P398" s="679"/>
      <c r="Q398" s="679"/>
      <c r="R398" s="679"/>
      <c r="S398" s="679"/>
      <c r="T398" s="679"/>
      <c r="U398" s="679"/>
    </row>
    <row r="399" spans="1:21" ht="15.75" customHeight="1">
      <c r="A399" s="679"/>
      <c r="B399" s="679"/>
      <c r="C399" s="679"/>
      <c r="D399" s="679"/>
      <c r="E399" s="679"/>
      <c r="F399" s="679"/>
      <c r="G399" s="679"/>
      <c r="H399" s="679"/>
      <c r="I399" s="679"/>
      <c r="J399" s="679"/>
      <c r="K399" s="679"/>
      <c r="L399" s="679"/>
      <c r="M399" s="679"/>
      <c r="N399" s="679"/>
      <c r="O399" s="679"/>
      <c r="P399" s="679"/>
      <c r="Q399" s="679"/>
      <c r="R399" s="679"/>
      <c r="S399" s="679"/>
      <c r="T399" s="679"/>
      <c r="U399" s="679"/>
    </row>
    <row r="400" spans="1:21" ht="15.75" customHeight="1">
      <c r="A400" s="679"/>
      <c r="B400" s="679"/>
      <c r="C400" s="679"/>
      <c r="D400" s="679"/>
      <c r="E400" s="679"/>
      <c r="F400" s="679"/>
      <c r="G400" s="679"/>
      <c r="H400" s="679"/>
      <c r="I400" s="679"/>
      <c r="J400" s="679"/>
      <c r="K400" s="679"/>
      <c r="L400" s="679"/>
      <c r="M400" s="679"/>
      <c r="N400" s="679"/>
      <c r="O400" s="679"/>
      <c r="P400" s="679"/>
      <c r="Q400" s="679"/>
      <c r="R400" s="679"/>
      <c r="S400" s="679"/>
      <c r="T400" s="679"/>
      <c r="U400" s="679"/>
    </row>
    <row r="401" spans="1:21" ht="15.75" customHeight="1">
      <c r="A401" s="679"/>
      <c r="B401" s="679"/>
      <c r="C401" s="679"/>
      <c r="D401" s="679"/>
      <c r="E401" s="679"/>
      <c r="F401" s="679"/>
      <c r="G401" s="679"/>
      <c r="H401" s="679"/>
      <c r="I401" s="679"/>
      <c r="J401" s="679"/>
      <c r="K401" s="679"/>
      <c r="L401" s="679"/>
      <c r="M401" s="679"/>
      <c r="N401" s="679"/>
      <c r="O401" s="679"/>
      <c r="P401" s="679"/>
      <c r="Q401" s="679"/>
      <c r="R401" s="679"/>
      <c r="S401" s="679"/>
      <c r="T401" s="679"/>
      <c r="U401" s="679"/>
    </row>
    <row r="402" spans="1:21" ht="15.75" customHeight="1">
      <c r="A402" s="679"/>
      <c r="B402" s="679"/>
      <c r="C402" s="679"/>
      <c r="D402" s="679"/>
      <c r="E402" s="679"/>
      <c r="F402" s="679"/>
      <c r="G402" s="679"/>
      <c r="H402" s="679"/>
      <c r="I402" s="679"/>
      <c r="J402" s="679"/>
      <c r="K402" s="679"/>
      <c r="L402" s="679"/>
      <c r="M402" s="679"/>
      <c r="N402" s="679"/>
      <c r="O402" s="679"/>
      <c r="P402" s="679"/>
      <c r="Q402" s="679"/>
      <c r="R402" s="679"/>
      <c r="S402" s="679"/>
      <c r="T402" s="679"/>
      <c r="U402" s="679"/>
    </row>
    <row r="403" spans="1:21" ht="15.75" customHeight="1">
      <c r="A403" s="679"/>
      <c r="B403" s="679"/>
      <c r="C403" s="679"/>
      <c r="D403" s="679"/>
      <c r="E403" s="679"/>
      <c r="F403" s="679"/>
      <c r="G403" s="679"/>
      <c r="H403" s="679"/>
      <c r="I403" s="679"/>
      <c r="J403" s="679"/>
      <c r="K403" s="679"/>
      <c r="L403" s="679"/>
      <c r="M403" s="679"/>
      <c r="N403" s="679"/>
      <c r="O403" s="679"/>
      <c r="P403" s="679"/>
      <c r="Q403" s="679"/>
      <c r="R403" s="679"/>
      <c r="S403" s="679"/>
      <c r="T403" s="679"/>
      <c r="U403" s="679"/>
    </row>
    <row r="404" spans="1:21" ht="15.75" customHeight="1">
      <c r="A404" s="679"/>
      <c r="B404" s="679"/>
      <c r="C404" s="679"/>
      <c r="D404" s="679"/>
      <c r="E404" s="679"/>
      <c r="F404" s="679"/>
      <c r="G404" s="679"/>
      <c r="H404" s="679"/>
      <c r="I404" s="679"/>
      <c r="J404" s="679"/>
      <c r="K404" s="679"/>
      <c r="L404" s="679"/>
      <c r="M404" s="679"/>
      <c r="N404" s="679"/>
      <c r="O404" s="679"/>
      <c r="P404" s="679"/>
      <c r="Q404" s="679"/>
      <c r="R404" s="679"/>
      <c r="S404" s="679"/>
      <c r="T404" s="679"/>
      <c r="U404" s="679"/>
    </row>
    <row r="405" spans="1:21" ht="15.75" customHeight="1">
      <c r="A405" s="679"/>
      <c r="B405" s="679"/>
      <c r="C405" s="679"/>
      <c r="D405" s="679"/>
      <c r="E405" s="679"/>
      <c r="F405" s="679"/>
      <c r="G405" s="679"/>
      <c r="H405" s="679"/>
      <c r="I405" s="679"/>
      <c r="J405" s="679"/>
      <c r="K405" s="679"/>
      <c r="L405" s="679"/>
      <c r="M405" s="679"/>
      <c r="N405" s="679"/>
      <c r="O405" s="679"/>
      <c r="P405" s="679"/>
      <c r="Q405" s="679"/>
      <c r="R405" s="679"/>
      <c r="S405" s="679"/>
      <c r="T405" s="679"/>
      <c r="U405" s="679"/>
    </row>
    <row r="406" spans="1:21" ht="15.75" customHeight="1">
      <c r="A406" s="679"/>
      <c r="B406" s="679"/>
      <c r="C406" s="679"/>
      <c r="D406" s="679"/>
      <c r="E406" s="679"/>
      <c r="F406" s="679"/>
      <c r="G406" s="679"/>
      <c r="H406" s="679"/>
      <c r="I406" s="679"/>
      <c r="J406" s="679"/>
      <c r="K406" s="679"/>
      <c r="L406" s="679"/>
      <c r="M406" s="679"/>
      <c r="N406" s="679"/>
      <c r="O406" s="679"/>
      <c r="P406" s="679"/>
      <c r="Q406" s="679"/>
      <c r="R406" s="679"/>
      <c r="S406" s="679"/>
      <c r="T406" s="679"/>
      <c r="U406" s="679"/>
    </row>
    <row r="407" spans="1:21" ht="15.75" customHeight="1">
      <c r="A407" s="679"/>
      <c r="B407" s="679"/>
      <c r="C407" s="679"/>
      <c r="D407" s="679"/>
      <c r="E407" s="679"/>
      <c r="F407" s="679"/>
      <c r="G407" s="679"/>
      <c r="H407" s="679"/>
      <c r="I407" s="679"/>
      <c r="J407" s="679"/>
      <c r="K407" s="679"/>
      <c r="L407" s="679"/>
      <c r="M407" s="679"/>
      <c r="N407" s="679"/>
      <c r="O407" s="679"/>
      <c r="P407" s="679"/>
      <c r="Q407" s="679"/>
      <c r="R407" s="679"/>
      <c r="S407" s="679"/>
      <c r="T407" s="679"/>
      <c r="U407" s="679"/>
    </row>
    <row r="408" spans="1:21" ht="15.75" customHeight="1">
      <c r="A408" s="679"/>
      <c r="B408" s="679"/>
      <c r="C408" s="679"/>
      <c r="D408" s="679"/>
      <c r="E408" s="679"/>
      <c r="F408" s="679"/>
      <c r="G408" s="679"/>
      <c r="H408" s="679"/>
      <c r="I408" s="679"/>
      <c r="J408" s="679"/>
      <c r="K408" s="679"/>
      <c r="L408" s="679"/>
      <c r="M408" s="679"/>
      <c r="N408" s="679"/>
      <c r="O408" s="679"/>
      <c r="P408" s="679"/>
      <c r="Q408" s="679"/>
      <c r="R408" s="679"/>
      <c r="S408" s="679"/>
      <c r="T408" s="679"/>
      <c r="U408" s="679"/>
    </row>
    <row r="409" spans="1:21" ht="15.75" customHeight="1">
      <c r="A409" s="679"/>
      <c r="B409" s="679"/>
      <c r="C409" s="679"/>
      <c r="D409" s="679"/>
      <c r="E409" s="679"/>
      <c r="F409" s="679"/>
      <c r="G409" s="679"/>
      <c r="H409" s="679"/>
      <c r="I409" s="679"/>
      <c r="J409" s="679"/>
      <c r="K409" s="679"/>
      <c r="L409" s="679"/>
      <c r="M409" s="679"/>
      <c r="N409" s="679"/>
      <c r="O409" s="679"/>
      <c r="P409" s="679"/>
      <c r="Q409" s="679"/>
      <c r="R409" s="679"/>
      <c r="S409" s="679"/>
      <c r="T409" s="679"/>
      <c r="U409" s="679"/>
    </row>
    <row r="410" spans="1:21" ht="15.75" customHeight="1">
      <c r="A410" s="679"/>
      <c r="B410" s="679"/>
      <c r="C410" s="679"/>
      <c r="D410" s="679"/>
      <c r="E410" s="679"/>
      <c r="F410" s="679"/>
      <c r="G410" s="679"/>
      <c r="H410" s="679"/>
      <c r="I410" s="679"/>
      <c r="J410" s="679"/>
      <c r="K410" s="679"/>
      <c r="L410" s="679"/>
      <c r="M410" s="679"/>
      <c r="N410" s="679"/>
      <c r="O410" s="679"/>
      <c r="P410" s="679"/>
      <c r="Q410" s="679"/>
      <c r="R410" s="679"/>
      <c r="S410" s="679"/>
      <c r="T410" s="679"/>
      <c r="U410" s="679"/>
    </row>
    <row r="411" spans="1:21" ht="15.75" customHeight="1">
      <c r="A411" s="679"/>
      <c r="B411" s="679"/>
      <c r="C411" s="679"/>
      <c r="D411" s="679"/>
      <c r="E411" s="679"/>
      <c r="F411" s="679"/>
      <c r="G411" s="679"/>
      <c r="H411" s="679"/>
      <c r="I411" s="679"/>
      <c r="J411" s="679"/>
      <c r="K411" s="679"/>
      <c r="L411" s="679"/>
      <c r="M411" s="679"/>
      <c r="N411" s="679"/>
      <c r="O411" s="679"/>
      <c r="P411" s="679"/>
      <c r="Q411" s="679"/>
      <c r="R411" s="679"/>
      <c r="S411" s="679"/>
      <c r="T411" s="679"/>
      <c r="U411" s="679"/>
    </row>
    <row r="412" spans="1:21" ht="15.75" customHeight="1">
      <c r="A412" s="679"/>
      <c r="B412" s="679"/>
      <c r="C412" s="679"/>
      <c r="D412" s="679"/>
      <c r="E412" s="679"/>
      <c r="F412" s="679"/>
      <c r="G412" s="679"/>
      <c r="H412" s="679"/>
      <c r="I412" s="679"/>
      <c r="J412" s="679"/>
      <c r="K412" s="679"/>
      <c r="L412" s="679"/>
      <c r="M412" s="679"/>
      <c r="N412" s="679"/>
      <c r="O412" s="679"/>
      <c r="P412" s="679"/>
      <c r="Q412" s="679"/>
      <c r="R412" s="679"/>
      <c r="S412" s="679"/>
      <c r="T412" s="679"/>
      <c r="U412" s="679"/>
    </row>
    <row r="413" spans="1:21" ht="15.75" customHeight="1">
      <c r="A413" s="679"/>
      <c r="B413" s="679"/>
      <c r="C413" s="679"/>
      <c r="D413" s="679"/>
      <c r="E413" s="679"/>
      <c r="F413" s="679"/>
      <c r="G413" s="679"/>
      <c r="H413" s="679"/>
      <c r="I413" s="679"/>
      <c r="J413" s="679"/>
      <c r="K413" s="679"/>
      <c r="L413" s="679"/>
      <c r="M413" s="679"/>
      <c r="N413" s="679"/>
      <c r="O413" s="679"/>
      <c r="P413" s="679"/>
      <c r="Q413" s="679"/>
      <c r="R413" s="679"/>
      <c r="S413" s="679"/>
      <c r="T413" s="679"/>
      <c r="U413" s="679"/>
    </row>
    <row r="414" spans="1:21" ht="15.75" customHeight="1">
      <c r="A414" s="679"/>
      <c r="B414" s="679"/>
      <c r="C414" s="679"/>
      <c r="D414" s="679"/>
      <c r="E414" s="679"/>
      <c r="F414" s="679"/>
      <c r="G414" s="679"/>
      <c r="H414" s="679"/>
      <c r="I414" s="679"/>
      <c r="J414" s="679"/>
      <c r="K414" s="679"/>
      <c r="L414" s="679"/>
      <c r="M414" s="679"/>
      <c r="N414" s="679"/>
      <c r="O414" s="679"/>
      <c r="P414" s="679"/>
      <c r="Q414" s="679"/>
      <c r="R414" s="679"/>
      <c r="S414" s="679"/>
      <c r="T414" s="679"/>
      <c r="U414" s="679"/>
    </row>
    <row r="415" spans="1:21" ht="15.75" customHeight="1">
      <c r="A415" s="679"/>
      <c r="B415" s="679"/>
      <c r="C415" s="679"/>
      <c r="D415" s="679"/>
      <c r="E415" s="679"/>
      <c r="F415" s="679"/>
      <c r="G415" s="679"/>
      <c r="H415" s="679"/>
      <c r="I415" s="679"/>
      <c r="J415" s="679"/>
      <c r="K415" s="679"/>
      <c r="L415" s="679"/>
      <c r="M415" s="679"/>
      <c r="N415" s="679"/>
      <c r="O415" s="679"/>
      <c r="P415" s="679"/>
      <c r="Q415" s="679"/>
      <c r="R415" s="679"/>
      <c r="S415" s="679"/>
      <c r="T415" s="679"/>
      <c r="U415" s="679"/>
    </row>
    <row r="416" spans="1:21" ht="15.75" customHeight="1">
      <c r="A416" s="679"/>
      <c r="B416" s="679"/>
      <c r="C416" s="679"/>
      <c r="D416" s="679"/>
      <c r="E416" s="679"/>
      <c r="F416" s="679"/>
      <c r="G416" s="679"/>
      <c r="H416" s="679"/>
      <c r="I416" s="679"/>
      <c r="J416" s="679"/>
      <c r="K416" s="679"/>
      <c r="L416" s="679"/>
      <c r="M416" s="679"/>
      <c r="N416" s="679"/>
      <c r="O416" s="679"/>
      <c r="P416" s="679"/>
      <c r="Q416" s="679"/>
      <c r="R416" s="679"/>
      <c r="S416" s="679"/>
      <c r="T416" s="679"/>
      <c r="U416" s="679"/>
    </row>
    <row r="417" spans="1:21" ht="15.75" customHeight="1">
      <c r="A417" s="679"/>
      <c r="B417" s="679"/>
      <c r="C417" s="679"/>
      <c r="D417" s="679"/>
      <c r="E417" s="679"/>
      <c r="F417" s="679"/>
      <c r="G417" s="679"/>
      <c r="H417" s="679"/>
      <c r="I417" s="679"/>
      <c r="J417" s="679"/>
      <c r="K417" s="679"/>
      <c r="L417" s="679"/>
      <c r="M417" s="679"/>
      <c r="N417" s="679"/>
      <c r="O417" s="679"/>
      <c r="P417" s="679"/>
      <c r="Q417" s="679"/>
      <c r="R417" s="679"/>
      <c r="S417" s="679"/>
      <c r="T417" s="679"/>
      <c r="U417" s="679"/>
    </row>
    <row r="418" spans="1:21" ht="15.75" customHeight="1">
      <c r="A418" s="679"/>
      <c r="B418" s="679"/>
      <c r="C418" s="679"/>
      <c r="D418" s="679"/>
      <c r="E418" s="679"/>
      <c r="F418" s="679"/>
      <c r="G418" s="679"/>
      <c r="H418" s="679"/>
      <c r="I418" s="679"/>
      <c r="J418" s="679"/>
      <c r="K418" s="679"/>
      <c r="L418" s="679"/>
      <c r="M418" s="679"/>
      <c r="N418" s="679"/>
      <c r="O418" s="679"/>
      <c r="P418" s="679"/>
      <c r="Q418" s="679"/>
      <c r="R418" s="679"/>
      <c r="S418" s="679"/>
      <c r="T418" s="679"/>
      <c r="U418" s="679"/>
    </row>
    <row r="419" spans="1:21" ht="15.75" customHeight="1">
      <c r="A419" s="679"/>
      <c r="B419" s="679"/>
      <c r="C419" s="679"/>
      <c r="D419" s="679"/>
      <c r="E419" s="679"/>
      <c r="F419" s="679"/>
      <c r="G419" s="679"/>
      <c r="H419" s="679"/>
      <c r="I419" s="679"/>
      <c r="J419" s="679"/>
      <c r="K419" s="679"/>
      <c r="L419" s="679"/>
      <c r="M419" s="679"/>
      <c r="N419" s="679"/>
      <c r="O419" s="679"/>
      <c r="P419" s="679"/>
      <c r="Q419" s="679"/>
      <c r="R419" s="679"/>
      <c r="S419" s="679"/>
      <c r="T419" s="679"/>
      <c r="U419" s="679"/>
    </row>
    <row r="420" spans="1:21" ht="15.75" customHeight="1">
      <c r="A420" s="679"/>
      <c r="B420" s="679"/>
      <c r="C420" s="679"/>
      <c r="D420" s="679"/>
      <c r="E420" s="679"/>
      <c r="F420" s="679"/>
      <c r="G420" s="679"/>
      <c r="H420" s="679"/>
      <c r="I420" s="679"/>
      <c r="J420" s="679"/>
      <c r="K420" s="679"/>
      <c r="L420" s="679"/>
      <c r="M420" s="679"/>
      <c r="N420" s="679"/>
      <c r="O420" s="679"/>
      <c r="P420" s="679"/>
      <c r="Q420" s="679"/>
      <c r="R420" s="679"/>
      <c r="S420" s="679"/>
      <c r="T420" s="679"/>
      <c r="U420" s="679"/>
    </row>
    <row r="421" spans="1:21" ht="15.75" customHeight="1">
      <c r="A421" s="679"/>
      <c r="B421" s="679"/>
      <c r="C421" s="679"/>
      <c r="D421" s="679"/>
      <c r="E421" s="679"/>
      <c r="F421" s="679"/>
      <c r="G421" s="679"/>
      <c r="H421" s="679"/>
      <c r="I421" s="679"/>
      <c r="J421" s="679"/>
      <c r="K421" s="679"/>
      <c r="L421" s="679"/>
      <c r="M421" s="679"/>
      <c r="N421" s="679"/>
      <c r="O421" s="679"/>
      <c r="P421" s="679"/>
      <c r="Q421" s="679"/>
      <c r="R421" s="679"/>
      <c r="S421" s="679"/>
      <c r="T421" s="679"/>
      <c r="U421" s="679"/>
    </row>
    <row r="422" spans="1:21" ht="15.75" customHeight="1">
      <c r="A422" s="679"/>
      <c r="B422" s="679"/>
      <c r="C422" s="679"/>
      <c r="D422" s="679"/>
      <c r="E422" s="679"/>
      <c r="F422" s="679"/>
      <c r="G422" s="679"/>
      <c r="H422" s="679"/>
      <c r="I422" s="679"/>
      <c r="J422" s="679"/>
      <c r="K422" s="679"/>
      <c r="L422" s="679"/>
      <c r="M422" s="679"/>
      <c r="N422" s="679"/>
      <c r="O422" s="679"/>
      <c r="P422" s="679"/>
      <c r="Q422" s="679"/>
      <c r="R422" s="679"/>
      <c r="S422" s="679"/>
      <c r="T422" s="679"/>
      <c r="U422" s="679"/>
    </row>
    <row r="423" spans="1:21" ht="15.75" customHeight="1">
      <c r="A423" s="679"/>
      <c r="B423" s="679"/>
      <c r="C423" s="679"/>
      <c r="D423" s="679"/>
      <c r="E423" s="679"/>
      <c r="F423" s="679"/>
      <c r="G423" s="679"/>
      <c r="H423" s="679"/>
      <c r="I423" s="679"/>
      <c r="J423" s="679"/>
      <c r="K423" s="679"/>
      <c r="L423" s="679"/>
      <c r="M423" s="679"/>
      <c r="N423" s="679"/>
      <c r="O423" s="679"/>
      <c r="P423" s="679"/>
      <c r="Q423" s="679"/>
      <c r="R423" s="679"/>
      <c r="S423" s="679"/>
      <c r="T423" s="679"/>
      <c r="U423" s="679"/>
    </row>
    <row r="424" spans="1:21" ht="15.75" customHeight="1">
      <c r="A424" s="679"/>
      <c r="B424" s="679"/>
      <c r="C424" s="679"/>
      <c r="D424" s="679"/>
      <c r="E424" s="679"/>
      <c r="F424" s="679"/>
      <c r="G424" s="679"/>
      <c r="H424" s="679"/>
      <c r="I424" s="679"/>
      <c r="J424" s="679"/>
      <c r="K424" s="679"/>
      <c r="L424" s="679"/>
      <c r="M424" s="679"/>
      <c r="N424" s="679"/>
      <c r="O424" s="679"/>
      <c r="P424" s="679"/>
      <c r="Q424" s="679"/>
      <c r="R424" s="679"/>
      <c r="S424" s="679"/>
      <c r="T424" s="679"/>
      <c r="U424" s="679"/>
    </row>
    <row r="425" spans="1:21" ht="15.75" customHeight="1">
      <c r="A425" s="679"/>
      <c r="B425" s="679"/>
      <c r="C425" s="679"/>
      <c r="D425" s="679"/>
      <c r="E425" s="679"/>
      <c r="F425" s="679"/>
      <c r="G425" s="679"/>
      <c r="H425" s="679"/>
      <c r="I425" s="679"/>
      <c r="J425" s="679"/>
      <c r="K425" s="679"/>
      <c r="L425" s="679"/>
      <c r="M425" s="679"/>
      <c r="N425" s="679"/>
      <c r="O425" s="679"/>
      <c r="P425" s="679"/>
      <c r="Q425" s="679"/>
      <c r="R425" s="679"/>
      <c r="S425" s="679"/>
      <c r="T425" s="679"/>
      <c r="U425" s="679"/>
    </row>
    <row r="426" spans="1:21" ht="15.75" customHeight="1">
      <c r="A426" s="679"/>
      <c r="B426" s="679"/>
      <c r="C426" s="679"/>
      <c r="D426" s="679"/>
      <c r="E426" s="679"/>
      <c r="F426" s="679"/>
      <c r="G426" s="679"/>
      <c r="H426" s="679"/>
      <c r="I426" s="679"/>
      <c r="J426" s="679"/>
      <c r="K426" s="679"/>
      <c r="L426" s="679"/>
      <c r="M426" s="679"/>
      <c r="N426" s="679"/>
      <c r="O426" s="679"/>
      <c r="P426" s="679"/>
      <c r="Q426" s="679"/>
      <c r="R426" s="679"/>
      <c r="S426" s="679"/>
      <c r="T426" s="679"/>
      <c r="U426" s="679"/>
    </row>
    <row r="427" spans="1:21" ht="15.75" customHeight="1">
      <c r="A427" s="679"/>
      <c r="B427" s="679"/>
      <c r="C427" s="679"/>
      <c r="D427" s="679"/>
      <c r="E427" s="679"/>
      <c r="F427" s="679"/>
      <c r="G427" s="679"/>
      <c r="H427" s="679"/>
      <c r="I427" s="679"/>
      <c r="J427" s="679"/>
      <c r="K427" s="679"/>
      <c r="L427" s="679"/>
      <c r="M427" s="679"/>
      <c r="N427" s="679"/>
      <c r="O427" s="679"/>
      <c r="P427" s="679"/>
      <c r="Q427" s="679"/>
      <c r="R427" s="679"/>
      <c r="S427" s="679"/>
      <c r="T427" s="679"/>
      <c r="U427" s="679"/>
    </row>
    <row r="428" spans="1:21" ht="15.75" customHeight="1">
      <c r="A428" s="679"/>
      <c r="B428" s="679"/>
      <c r="C428" s="679"/>
      <c r="D428" s="679"/>
      <c r="E428" s="679"/>
      <c r="F428" s="679"/>
      <c r="G428" s="679"/>
      <c r="H428" s="679"/>
      <c r="I428" s="679"/>
      <c r="J428" s="679"/>
      <c r="K428" s="679"/>
      <c r="L428" s="679"/>
      <c r="M428" s="679"/>
      <c r="N428" s="679"/>
      <c r="O428" s="679"/>
      <c r="P428" s="679"/>
      <c r="Q428" s="679"/>
      <c r="R428" s="679"/>
      <c r="S428" s="679"/>
      <c r="T428" s="679"/>
      <c r="U428" s="679"/>
    </row>
    <row r="429" spans="1:21" ht="15.75" customHeight="1">
      <c r="A429" s="679"/>
      <c r="B429" s="679"/>
      <c r="C429" s="679"/>
      <c r="D429" s="679"/>
      <c r="E429" s="679"/>
      <c r="F429" s="679"/>
      <c r="G429" s="679"/>
      <c r="H429" s="679"/>
      <c r="I429" s="679"/>
      <c r="J429" s="679"/>
      <c r="K429" s="679"/>
      <c r="L429" s="679"/>
      <c r="M429" s="679"/>
      <c r="N429" s="679"/>
      <c r="O429" s="679"/>
      <c r="P429" s="679"/>
      <c r="Q429" s="679"/>
      <c r="R429" s="679"/>
      <c r="S429" s="679"/>
      <c r="T429" s="679"/>
      <c r="U429" s="679"/>
    </row>
    <row r="430" spans="1:21" ht="15.75" customHeight="1">
      <c r="A430" s="679"/>
      <c r="B430" s="679"/>
      <c r="C430" s="679"/>
      <c r="D430" s="679"/>
      <c r="E430" s="679"/>
      <c r="F430" s="679"/>
      <c r="G430" s="679"/>
      <c r="H430" s="679"/>
      <c r="I430" s="679"/>
      <c r="J430" s="679"/>
      <c r="K430" s="679"/>
      <c r="L430" s="679"/>
      <c r="M430" s="679"/>
      <c r="N430" s="679"/>
      <c r="O430" s="679"/>
      <c r="P430" s="679"/>
      <c r="Q430" s="679"/>
      <c r="R430" s="679"/>
      <c r="S430" s="679"/>
      <c r="T430" s="679"/>
      <c r="U430" s="679"/>
    </row>
    <row r="431" spans="1:21" ht="15.75" customHeight="1">
      <c r="A431" s="679"/>
      <c r="B431" s="679"/>
      <c r="C431" s="679"/>
      <c r="D431" s="679"/>
      <c r="E431" s="679"/>
      <c r="F431" s="679"/>
      <c r="G431" s="679"/>
      <c r="H431" s="679"/>
      <c r="I431" s="679"/>
      <c r="J431" s="679"/>
      <c r="K431" s="679"/>
      <c r="L431" s="679"/>
      <c r="M431" s="679"/>
      <c r="N431" s="679"/>
      <c r="O431" s="679"/>
      <c r="P431" s="679"/>
      <c r="Q431" s="679"/>
      <c r="R431" s="679"/>
      <c r="S431" s="679"/>
      <c r="T431" s="679"/>
      <c r="U431" s="679"/>
    </row>
    <row r="432" spans="1:21" ht="15.75" customHeight="1">
      <c r="A432" s="679"/>
      <c r="B432" s="679"/>
      <c r="C432" s="679"/>
      <c r="D432" s="679"/>
      <c r="E432" s="679"/>
      <c r="F432" s="679"/>
      <c r="G432" s="679"/>
      <c r="H432" s="679"/>
      <c r="I432" s="679"/>
      <c r="J432" s="679"/>
      <c r="K432" s="679"/>
      <c r="L432" s="679"/>
      <c r="M432" s="679"/>
      <c r="N432" s="679"/>
      <c r="O432" s="679"/>
      <c r="P432" s="679"/>
      <c r="Q432" s="679"/>
      <c r="R432" s="679"/>
      <c r="S432" s="679"/>
      <c r="T432" s="679"/>
      <c r="U432" s="679"/>
    </row>
    <row r="433" spans="1:21" ht="15.75" customHeight="1">
      <c r="A433" s="679"/>
      <c r="B433" s="679"/>
      <c r="C433" s="679"/>
      <c r="D433" s="679"/>
      <c r="E433" s="679"/>
      <c r="F433" s="679"/>
      <c r="G433" s="679"/>
      <c r="H433" s="679"/>
      <c r="I433" s="679"/>
      <c r="J433" s="679"/>
      <c r="K433" s="679"/>
      <c r="L433" s="679"/>
      <c r="M433" s="679"/>
      <c r="N433" s="679"/>
      <c r="O433" s="679"/>
      <c r="P433" s="679"/>
      <c r="Q433" s="679"/>
      <c r="R433" s="679"/>
      <c r="S433" s="679"/>
      <c r="T433" s="679"/>
      <c r="U433" s="679"/>
    </row>
    <row r="434" spans="1:21" ht="15.75" customHeight="1">
      <c r="A434" s="679"/>
      <c r="B434" s="679"/>
      <c r="C434" s="679"/>
      <c r="D434" s="679"/>
      <c r="E434" s="679"/>
      <c r="F434" s="679"/>
      <c r="G434" s="679"/>
      <c r="H434" s="679"/>
      <c r="I434" s="679"/>
      <c r="J434" s="679"/>
      <c r="K434" s="679"/>
      <c r="L434" s="679"/>
      <c r="M434" s="679"/>
      <c r="N434" s="679"/>
      <c r="O434" s="679"/>
      <c r="P434" s="679"/>
      <c r="Q434" s="679"/>
      <c r="R434" s="679"/>
      <c r="S434" s="679"/>
      <c r="T434" s="679"/>
      <c r="U434" s="679"/>
    </row>
    <row r="435" spans="1:21" ht="15.75" customHeight="1">
      <c r="A435" s="679"/>
      <c r="B435" s="679"/>
      <c r="C435" s="679"/>
      <c r="D435" s="679"/>
      <c r="E435" s="679"/>
      <c r="F435" s="679"/>
      <c r="G435" s="679"/>
      <c r="H435" s="679"/>
      <c r="I435" s="679"/>
      <c r="J435" s="679"/>
      <c r="K435" s="679"/>
      <c r="L435" s="679"/>
      <c r="M435" s="679"/>
      <c r="N435" s="679"/>
      <c r="O435" s="679"/>
      <c r="P435" s="679"/>
      <c r="Q435" s="679"/>
      <c r="R435" s="679"/>
      <c r="S435" s="679"/>
      <c r="T435" s="679"/>
      <c r="U435" s="679"/>
    </row>
    <row r="436" spans="1:21" ht="15.75" customHeight="1">
      <c r="A436" s="679"/>
      <c r="B436" s="679"/>
      <c r="C436" s="679"/>
      <c r="D436" s="679"/>
      <c r="E436" s="679"/>
      <c r="F436" s="679"/>
      <c r="G436" s="679"/>
      <c r="H436" s="679"/>
      <c r="I436" s="679"/>
      <c r="J436" s="679"/>
      <c r="K436" s="679"/>
      <c r="L436" s="679"/>
      <c r="M436" s="679"/>
      <c r="N436" s="679"/>
      <c r="O436" s="679"/>
      <c r="P436" s="679"/>
      <c r="Q436" s="679"/>
      <c r="R436" s="679"/>
      <c r="S436" s="679"/>
      <c r="T436" s="679"/>
      <c r="U436" s="679"/>
    </row>
    <row r="437" spans="1:21" ht="15.75" customHeight="1">
      <c r="A437" s="679"/>
      <c r="B437" s="679"/>
      <c r="C437" s="679"/>
      <c r="D437" s="679"/>
      <c r="E437" s="679"/>
      <c r="F437" s="679"/>
      <c r="G437" s="679"/>
      <c r="H437" s="679"/>
      <c r="I437" s="679"/>
      <c r="J437" s="679"/>
      <c r="K437" s="679"/>
      <c r="L437" s="679"/>
      <c r="M437" s="679"/>
      <c r="N437" s="679"/>
      <c r="O437" s="679"/>
      <c r="P437" s="679"/>
      <c r="Q437" s="679"/>
      <c r="R437" s="679"/>
      <c r="S437" s="679"/>
      <c r="T437" s="679"/>
      <c r="U437" s="679"/>
    </row>
    <row r="438" spans="1:21" ht="15.75" customHeight="1">
      <c r="A438" s="679"/>
      <c r="B438" s="679"/>
      <c r="C438" s="679"/>
      <c r="D438" s="679"/>
      <c r="E438" s="679"/>
      <c r="F438" s="679"/>
      <c r="G438" s="679"/>
      <c r="H438" s="679"/>
      <c r="I438" s="679"/>
      <c r="J438" s="679"/>
      <c r="K438" s="679"/>
      <c r="L438" s="679"/>
      <c r="M438" s="679"/>
      <c r="N438" s="679"/>
      <c r="O438" s="679"/>
      <c r="P438" s="679"/>
      <c r="Q438" s="679"/>
      <c r="R438" s="679"/>
      <c r="S438" s="679"/>
      <c r="T438" s="679"/>
      <c r="U438" s="679"/>
    </row>
    <row r="439" spans="1:21" ht="15.75" customHeight="1">
      <c r="A439" s="679"/>
      <c r="B439" s="679"/>
      <c r="C439" s="679"/>
      <c r="D439" s="679"/>
      <c r="E439" s="679"/>
      <c r="F439" s="679"/>
      <c r="G439" s="679"/>
      <c r="H439" s="679"/>
      <c r="I439" s="679"/>
      <c r="J439" s="679"/>
      <c r="K439" s="679"/>
      <c r="L439" s="679"/>
      <c r="M439" s="679"/>
      <c r="N439" s="679"/>
      <c r="O439" s="679"/>
      <c r="P439" s="679"/>
      <c r="Q439" s="679"/>
      <c r="R439" s="679"/>
      <c r="S439" s="679"/>
      <c r="T439" s="679"/>
      <c r="U439" s="679"/>
    </row>
    <row r="440" spans="1:21" ht="15.75" customHeight="1">
      <c r="A440" s="679"/>
      <c r="B440" s="679"/>
      <c r="C440" s="679"/>
      <c r="D440" s="679"/>
      <c r="E440" s="679"/>
      <c r="F440" s="679"/>
      <c r="G440" s="679"/>
      <c r="H440" s="679"/>
      <c r="I440" s="679"/>
      <c r="J440" s="679"/>
      <c r="K440" s="679"/>
      <c r="L440" s="679"/>
      <c r="M440" s="679"/>
      <c r="N440" s="679"/>
      <c r="O440" s="679"/>
      <c r="P440" s="679"/>
      <c r="Q440" s="679"/>
      <c r="R440" s="679"/>
      <c r="S440" s="679"/>
      <c r="T440" s="679"/>
      <c r="U440" s="679"/>
    </row>
    <row r="441" spans="1:21" ht="15.75" customHeight="1">
      <c r="A441" s="679"/>
      <c r="B441" s="679"/>
      <c r="C441" s="679"/>
      <c r="D441" s="679"/>
      <c r="E441" s="679"/>
      <c r="F441" s="679"/>
      <c r="G441" s="679"/>
      <c r="H441" s="679"/>
      <c r="I441" s="679"/>
      <c r="J441" s="679"/>
      <c r="K441" s="679"/>
      <c r="L441" s="679"/>
      <c r="M441" s="679"/>
      <c r="N441" s="679"/>
      <c r="O441" s="679"/>
      <c r="P441" s="679"/>
      <c r="Q441" s="679"/>
      <c r="R441" s="679"/>
      <c r="S441" s="679"/>
      <c r="T441" s="679"/>
      <c r="U441" s="679"/>
    </row>
    <row r="442" spans="1:21" ht="15.75" customHeight="1">
      <c r="A442" s="679"/>
      <c r="B442" s="679"/>
      <c r="C442" s="679"/>
      <c r="D442" s="679"/>
      <c r="E442" s="679"/>
      <c r="F442" s="679"/>
      <c r="G442" s="679"/>
      <c r="H442" s="679"/>
      <c r="I442" s="679"/>
      <c r="J442" s="679"/>
      <c r="K442" s="679"/>
      <c r="L442" s="679"/>
      <c r="M442" s="679"/>
      <c r="N442" s="679"/>
      <c r="O442" s="679"/>
      <c r="P442" s="679"/>
      <c r="Q442" s="679"/>
      <c r="R442" s="679"/>
      <c r="S442" s="679"/>
      <c r="T442" s="679"/>
      <c r="U442" s="679"/>
    </row>
    <row r="443" spans="1:21" ht="15.75" customHeight="1">
      <c r="A443" s="679"/>
      <c r="B443" s="679"/>
      <c r="C443" s="679"/>
      <c r="D443" s="679"/>
      <c r="E443" s="679"/>
      <c r="F443" s="679"/>
      <c r="G443" s="679"/>
      <c r="H443" s="679"/>
      <c r="I443" s="679"/>
      <c r="J443" s="679"/>
      <c r="K443" s="679"/>
      <c r="L443" s="679"/>
      <c r="M443" s="679"/>
      <c r="N443" s="679"/>
      <c r="O443" s="679"/>
      <c r="P443" s="679"/>
      <c r="Q443" s="679"/>
      <c r="R443" s="679"/>
      <c r="S443" s="679"/>
      <c r="T443" s="679"/>
      <c r="U443" s="679"/>
    </row>
    <row r="444" spans="1:21" ht="15.75" customHeight="1">
      <c r="A444" s="679"/>
      <c r="B444" s="679"/>
      <c r="C444" s="679"/>
      <c r="D444" s="679"/>
      <c r="E444" s="679"/>
      <c r="F444" s="679"/>
      <c r="G444" s="679"/>
      <c r="H444" s="679"/>
      <c r="I444" s="679"/>
      <c r="J444" s="679"/>
      <c r="K444" s="679"/>
      <c r="L444" s="679"/>
      <c r="M444" s="679"/>
      <c r="N444" s="679"/>
      <c r="O444" s="679"/>
      <c r="P444" s="679"/>
      <c r="Q444" s="679"/>
      <c r="R444" s="679"/>
      <c r="S444" s="679"/>
      <c r="T444" s="679"/>
      <c r="U444" s="679"/>
    </row>
    <row r="445" spans="1:21" ht="15.75" customHeight="1">
      <c r="A445" s="679"/>
      <c r="B445" s="679"/>
      <c r="C445" s="679"/>
      <c r="D445" s="679"/>
      <c r="E445" s="679"/>
      <c r="F445" s="679"/>
      <c r="G445" s="679"/>
      <c r="H445" s="679"/>
      <c r="I445" s="679"/>
      <c r="J445" s="679"/>
      <c r="K445" s="679"/>
      <c r="L445" s="679"/>
      <c r="M445" s="679"/>
      <c r="N445" s="679"/>
      <c r="O445" s="679"/>
      <c r="P445" s="679"/>
      <c r="Q445" s="679"/>
      <c r="R445" s="679"/>
      <c r="S445" s="679"/>
      <c r="T445" s="679"/>
      <c r="U445" s="679"/>
    </row>
    <row r="446" spans="1:21" ht="15.75" customHeight="1">
      <c r="A446" s="679"/>
      <c r="B446" s="679"/>
      <c r="C446" s="679"/>
      <c r="D446" s="679"/>
      <c r="E446" s="679"/>
      <c r="F446" s="679"/>
      <c r="G446" s="679"/>
      <c r="H446" s="679"/>
      <c r="I446" s="679"/>
      <c r="J446" s="679"/>
      <c r="K446" s="679"/>
      <c r="L446" s="679"/>
      <c r="M446" s="679"/>
      <c r="N446" s="679"/>
      <c r="O446" s="679"/>
      <c r="P446" s="679"/>
      <c r="Q446" s="679"/>
      <c r="R446" s="679"/>
      <c r="S446" s="679"/>
      <c r="T446" s="679"/>
      <c r="U446" s="679"/>
    </row>
    <row r="447" spans="1:21" ht="15.75" customHeight="1">
      <c r="A447" s="679"/>
      <c r="B447" s="679"/>
      <c r="C447" s="679"/>
      <c r="D447" s="679"/>
      <c r="E447" s="679"/>
      <c r="F447" s="679"/>
      <c r="G447" s="679"/>
      <c r="H447" s="679"/>
      <c r="I447" s="679"/>
      <c r="J447" s="679"/>
      <c r="K447" s="679"/>
      <c r="L447" s="679"/>
      <c r="M447" s="679"/>
      <c r="N447" s="679"/>
      <c r="O447" s="679"/>
      <c r="P447" s="679"/>
      <c r="Q447" s="679"/>
      <c r="R447" s="679"/>
      <c r="S447" s="679"/>
      <c r="T447" s="679"/>
      <c r="U447" s="679"/>
    </row>
    <row r="448" spans="1:21" ht="15.75" customHeight="1">
      <c r="A448" s="679"/>
      <c r="B448" s="679"/>
      <c r="C448" s="679"/>
      <c r="D448" s="679"/>
      <c r="E448" s="679"/>
      <c r="F448" s="679"/>
      <c r="G448" s="679"/>
      <c r="H448" s="679"/>
      <c r="I448" s="679"/>
      <c r="J448" s="679"/>
      <c r="K448" s="679"/>
      <c r="L448" s="679"/>
      <c r="M448" s="679"/>
      <c r="N448" s="679"/>
      <c r="O448" s="679"/>
      <c r="P448" s="679"/>
      <c r="Q448" s="679"/>
      <c r="R448" s="679"/>
      <c r="S448" s="679"/>
      <c r="T448" s="679"/>
      <c r="U448" s="679"/>
    </row>
    <row r="449" spans="1:21" ht="15.75" customHeight="1">
      <c r="A449" s="679"/>
      <c r="B449" s="679"/>
      <c r="C449" s="679"/>
      <c r="D449" s="679"/>
      <c r="E449" s="679"/>
      <c r="F449" s="679"/>
      <c r="G449" s="679"/>
      <c r="H449" s="679"/>
      <c r="I449" s="679"/>
      <c r="J449" s="679"/>
      <c r="K449" s="679"/>
      <c r="L449" s="679"/>
      <c r="M449" s="679"/>
      <c r="N449" s="679"/>
      <c r="O449" s="679"/>
      <c r="P449" s="679"/>
      <c r="Q449" s="679"/>
      <c r="R449" s="679"/>
      <c r="S449" s="679"/>
      <c r="T449" s="679"/>
      <c r="U449" s="679"/>
    </row>
    <row r="450" spans="1:21" ht="15.75" customHeight="1">
      <c r="A450" s="679"/>
      <c r="B450" s="679"/>
      <c r="C450" s="679"/>
      <c r="D450" s="679"/>
      <c r="E450" s="679"/>
      <c r="F450" s="679"/>
      <c r="G450" s="679"/>
      <c r="H450" s="679"/>
      <c r="I450" s="679"/>
      <c r="J450" s="679"/>
      <c r="K450" s="679"/>
      <c r="L450" s="679"/>
      <c r="M450" s="679"/>
      <c r="N450" s="679"/>
      <c r="O450" s="679"/>
      <c r="P450" s="679"/>
      <c r="Q450" s="679"/>
      <c r="R450" s="679"/>
      <c r="S450" s="679"/>
      <c r="T450" s="679"/>
      <c r="U450" s="679"/>
    </row>
    <row r="451" spans="1:21" ht="15.75" customHeight="1">
      <c r="A451" s="679"/>
      <c r="B451" s="679"/>
      <c r="C451" s="679"/>
      <c r="D451" s="679"/>
      <c r="E451" s="679"/>
      <c r="F451" s="679"/>
      <c r="G451" s="679"/>
      <c r="H451" s="679"/>
      <c r="I451" s="679"/>
      <c r="J451" s="679"/>
      <c r="K451" s="679"/>
      <c r="L451" s="679"/>
      <c r="M451" s="679"/>
      <c r="N451" s="679"/>
      <c r="O451" s="679"/>
      <c r="P451" s="679"/>
      <c r="Q451" s="679"/>
      <c r="R451" s="679"/>
      <c r="S451" s="679"/>
      <c r="T451" s="679"/>
      <c r="U451" s="679"/>
    </row>
    <row r="452" spans="1:21" ht="15.75" customHeight="1">
      <c r="A452" s="679"/>
      <c r="B452" s="679"/>
      <c r="C452" s="679"/>
      <c r="D452" s="679"/>
      <c r="E452" s="679"/>
      <c r="F452" s="679"/>
      <c r="G452" s="679"/>
      <c r="H452" s="679"/>
      <c r="I452" s="679"/>
      <c r="J452" s="679"/>
      <c r="K452" s="679"/>
      <c r="L452" s="679"/>
      <c r="M452" s="679"/>
      <c r="N452" s="679"/>
      <c r="O452" s="679"/>
      <c r="P452" s="679"/>
      <c r="Q452" s="679"/>
      <c r="R452" s="679"/>
      <c r="S452" s="679"/>
      <c r="T452" s="679"/>
      <c r="U452" s="679"/>
    </row>
    <row r="453" spans="1:21" ht="15.75" customHeight="1">
      <c r="A453" s="679"/>
      <c r="B453" s="679"/>
      <c r="C453" s="679"/>
      <c r="D453" s="679"/>
      <c r="E453" s="679"/>
      <c r="F453" s="679"/>
      <c r="G453" s="679"/>
      <c r="H453" s="679"/>
      <c r="I453" s="679"/>
      <c r="J453" s="679"/>
      <c r="K453" s="679"/>
      <c r="L453" s="679"/>
      <c r="M453" s="679"/>
      <c r="N453" s="679"/>
      <c r="O453" s="679"/>
      <c r="P453" s="679"/>
      <c r="Q453" s="679"/>
      <c r="R453" s="679"/>
      <c r="S453" s="679"/>
      <c r="T453" s="679"/>
      <c r="U453" s="679"/>
    </row>
    <row r="454" spans="1:21" ht="15.75" customHeight="1">
      <c r="A454" s="679"/>
      <c r="B454" s="679"/>
      <c r="C454" s="679"/>
      <c r="D454" s="679"/>
      <c r="E454" s="679"/>
      <c r="F454" s="679"/>
      <c r="G454" s="679"/>
      <c r="H454" s="679"/>
      <c r="I454" s="679"/>
      <c r="J454" s="679"/>
      <c r="K454" s="679"/>
      <c r="L454" s="679"/>
      <c r="M454" s="679"/>
      <c r="N454" s="679"/>
      <c r="O454" s="679"/>
      <c r="P454" s="679"/>
      <c r="Q454" s="679"/>
      <c r="R454" s="679"/>
      <c r="S454" s="679"/>
      <c r="T454" s="679"/>
      <c r="U454" s="679"/>
    </row>
    <row r="455" spans="1:21" ht="15.75" customHeight="1">
      <c r="A455" s="679"/>
      <c r="B455" s="679"/>
      <c r="C455" s="679"/>
      <c r="D455" s="679"/>
      <c r="E455" s="679"/>
      <c r="F455" s="679"/>
      <c r="G455" s="679"/>
      <c r="H455" s="679"/>
      <c r="I455" s="679"/>
      <c r="J455" s="679"/>
      <c r="K455" s="679"/>
      <c r="L455" s="679"/>
      <c r="M455" s="679"/>
      <c r="N455" s="679"/>
      <c r="O455" s="679"/>
      <c r="P455" s="679"/>
      <c r="Q455" s="679"/>
      <c r="R455" s="679"/>
      <c r="S455" s="679"/>
      <c r="T455" s="679"/>
      <c r="U455" s="679"/>
    </row>
    <row r="456" spans="1:21" ht="15.75" customHeight="1">
      <c r="A456" s="679"/>
      <c r="B456" s="679"/>
      <c r="C456" s="679"/>
      <c r="D456" s="679"/>
      <c r="E456" s="679"/>
      <c r="F456" s="679"/>
      <c r="G456" s="679"/>
      <c r="H456" s="679"/>
      <c r="I456" s="679"/>
      <c r="J456" s="679"/>
      <c r="K456" s="679"/>
      <c r="L456" s="679"/>
      <c r="M456" s="679"/>
      <c r="N456" s="679"/>
      <c r="O456" s="679"/>
      <c r="P456" s="679"/>
      <c r="Q456" s="679"/>
      <c r="R456" s="679"/>
      <c r="S456" s="679"/>
      <c r="T456" s="679"/>
      <c r="U456" s="679"/>
    </row>
    <row r="457" spans="1:21" ht="15.75" customHeight="1">
      <c r="A457" s="679"/>
      <c r="B457" s="679"/>
      <c r="C457" s="679"/>
      <c r="D457" s="679"/>
      <c r="E457" s="679"/>
      <c r="F457" s="679"/>
      <c r="G457" s="679"/>
      <c r="H457" s="679"/>
      <c r="I457" s="679"/>
      <c r="J457" s="679"/>
      <c r="K457" s="679"/>
      <c r="L457" s="679"/>
      <c r="M457" s="679"/>
      <c r="N457" s="679"/>
      <c r="O457" s="679"/>
      <c r="P457" s="679"/>
      <c r="Q457" s="679"/>
      <c r="R457" s="679"/>
      <c r="S457" s="679"/>
      <c r="T457" s="679"/>
      <c r="U457" s="679"/>
    </row>
    <row r="458" spans="1:21" ht="15.75" customHeight="1">
      <c r="A458" s="679"/>
      <c r="B458" s="679"/>
      <c r="C458" s="679"/>
      <c r="D458" s="679"/>
      <c r="E458" s="679"/>
      <c r="F458" s="679"/>
      <c r="G458" s="679"/>
      <c r="H458" s="679"/>
      <c r="I458" s="679"/>
      <c r="J458" s="679"/>
      <c r="K458" s="679"/>
      <c r="L458" s="679"/>
      <c r="M458" s="679"/>
      <c r="N458" s="679"/>
      <c r="O458" s="679"/>
      <c r="P458" s="679"/>
      <c r="Q458" s="679"/>
      <c r="R458" s="679"/>
      <c r="S458" s="679"/>
      <c r="T458" s="679"/>
      <c r="U458" s="679"/>
    </row>
    <row r="459" spans="1:21" ht="15.75" customHeight="1">
      <c r="A459" s="679"/>
      <c r="B459" s="679"/>
      <c r="C459" s="679"/>
      <c r="D459" s="679"/>
      <c r="E459" s="679"/>
      <c r="F459" s="679"/>
      <c r="G459" s="679"/>
      <c r="H459" s="679"/>
      <c r="I459" s="679"/>
      <c r="J459" s="679"/>
      <c r="K459" s="679"/>
      <c r="L459" s="679"/>
      <c r="M459" s="679"/>
      <c r="N459" s="679"/>
      <c r="O459" s="679"/>
      <c r="P459" s="679"/>
      <c r="Q459" s="679"/>
      <c r="R459" s="679"/>
      <c r="S459" s="679"/>
      <c r="T459" s="679"/>
      <c r="U459" s="679"/>
    </row>
    <row r="460" spans="1:21" ht="15.75" customHeight="1">
      <c r="A460" s="679"/>
      <c r="B460" s="679"/>
      <c r="C460" s="679"/>
      <c r="D460" s="679"/>
      <c r="E460" s="679"/>
      <c r="F460" s="679"/>
      <c r="G460" s="679"/>
      <c r="H460" s="679"/>
      <c r="I460" s="679"/>
      <c r="J460" s="679"/>
      <c r="K460" s="679"/>
      <c r="L460" s="679"/>
      <c r="M460" s="679"/>
      <c r="N460" s="679"/>
      <c r="O460" s="679"/>
      <c r="P460" s="679"/>
      <c r="Q460" s="679"/>
      <c r="R460" s="679"/>
      <c r="S460" s="679"/>
      <c r="T460" s="679"/>
      <c r="U460" s="679"/>
    </row>
    <row r="461" spans="1:21" ht="15.75" customHeight="1">
      <c r="A461" s="679"/>
      <c r="B461" s="679"/>
      <c r="C461" s="679"/>
      <c r="D461" s="679"/>
      <c r="E461" s="679"/>
      <c r="F461" s="679"/>
      <c r="G461" s="679"/>
      <c r="H461" s="679"/>
      <c r="I461" s="679"/>
      <c r="J461" s="679"/>
      <c r="K461" s="679"/>
      <c r="L461" s="679"/>
      <c r="M461" s="679"/>
      <c r="N461" s="679"/>
      <c r="O461" s="679"/>
      <c r="P461" s="679"/>
      <c r="Q461" s="679"/>
      <c r="R461" s="679"/>
      <c r="S461" s="679"/>
      <c r="T461" s="679"/>
      <c r="U461" s="679"/>
    </row>
    <row r="462" spans="1:21" ht="15.75" customHeight="1">
      <c r="A462" s="679"/>
      <c r="B462" s="679"/>
      <c r="C462" s="679"/>
      <c r="D462" s="679"/>
      <c r="E462" s="679"/>
      <c r="F462" s="679"/>
      <c r="G462" s="679"/>
      <c r="H462" s="679"/>
      <c r="I462" s="679"/>
      <c r="J462" s="679"/>
      <c r="K462" s="679"/>
      <c r="L462" s="679"/>
      <c r="M462" s="679"/>
      <c r="N462" s="679"/>
      <c r="O462" s="679"/>
      <c r="P462" s="679"/>
      <c r="Q462" s="679"/>
      <c r="R462" s="679"/>
      <c r="S462" s="679"/>
      <c r="T462" s="679"/>
      <c r="U462" s="679"/>
    </row>
    <row r="463" spans="1:21" ht="15.75" customHeight="1">
      <c r="A463" s="679"/>
      <c r="B463" s="679"/>
      <c r="C463" s="679"/>
      <c r="D463" s="679"/>
      <c r="E463" s="679"/>
      <c r="F463" s="679"/>
      <c r="G463" s="679"/>
      <c r="H463" s="679"/>
      <c r="I463" s="679"/>
      <c r="J463" s="679"/>
      <c r="K463" s="679"/>
      <c r="L463" s="679"/>
      <c r="M463" s="679"/>
      <c r="N463" s="679"/>
      <c r="O463" s="679"/>
      <c r="P463" s="679"/>
      <c r="Q463" s="679"/>
      <c r="R463" s="679"/>
      <c r="S463" s="679"/>
      <c r="T463" s="679"/>
      <c r="U463" s="679"/>
    </row>
    <row r="464" spans="1:21" ht="15.75" customHeight="1">
      <c r="A464" s="679"/>
      <c r="B464" s="679"/>
      <c r="C464" s="679"/>
      <c r="D464" s="679"/>
      <c r="E464" s="679"/>
      <c r="F464" s="679"/>
      <c r="G464" s="679"/>
      <c r="H464" s="679"/>
      <c r="I464" s="679"/>
      <c r="J464" s="679"/>
      <c r="K464" s="679"/>
      <c r="L464" s="679"/>
      <c r="M464" s="679"/>
      <c r="N464" s="679"/>
      <c r="O464" s="679"/>
      <c r="P464" s="679"/>
      <c r="Q464" s="679"/>
      <c r="R464" s="679"/>
      <c r="S464" s="679"/>
      <c r="T464" s="679"/>
      <c r="U464" s="679"/>
    </row>
    <row r="465" spans="1:21" ht="15.75" customHeight="1">
      <c r="A465" s="679"/>
      <c r="B465" s="679"/>
      <c r="C465" s="679"/>
      <c r="D465" s="679"/>
      <c r="E465" s="679"/>
      <c r="F465" s="679"/>
      <c r="G465" s="679"/>
      <c r="H465" s="679"/>
      <c r="I465" s="679"/>
      <c r="J465" s="679"/>
      <c r="K465" s="679"/>
      <c r="L465" s="679"/>
      <c r="M465" s="679"/>
      <c r="N465" s="679"/>
      <c r="O465" s="679"/>
      <c r="P465" s="679"/>
      <c r="Q465" s="679"/>
      <c r="R465" s="679"/>
      <c r="S465" s="679"/>
      <c r="T465" s="679"/>
      <c r="U465" s="679"/>
    </row>
    <row r="466" spans="1:21" ht="15.75" customHeight="1">
      <c r="A466" s="679"/>
      <c r="B466" s="679"/>
      <c r="C466" s="679"/>
      <c r="D466" s="679"/>
      <c r="E466" s="679"/>
      <c r="F466" s="679"/>
      <c r="G466" s="679"/>
      <c r="H466" s="679"/>
      <c r="I466" s="679"/>
      <c r="J466" s="679"/>
      <c r="K466" s="679"/>
      <c r="L466" s="679"/>
      <c r="M466" s="679"/>
      <c r="N466" s="679"/>
      <c r="O466" s="679"/>
      <c r="P466" s="679"/>
      <c r="Q466" s="679"/>
      <c r="R466" s="679"/>
      <c r="S466" s="679"/>
      <c r="T466" s="679"/>
      <c r="U466" s="679"/>
    </row>
    <row r="467" spans="1:21" ht="15.75" customHeight="1">
      <c r="A467" s="679"/>
      <c r="B467" s="679"/>
      <c r="C467" s="679"/>
      <c r="D467" s="679"/>
      <c r="E467" s="679"/>
      <c r="F467" s="679"/>
      <c r="G467" s="679"/>
      <c r="H467" s="679"/>
      <c r="I467" s="679"/>
      <c r="J467" s="679"/>
      <c r="K467" s="679"/>
      <c r="L467" s="679"/>
      <c r="M467" s="679"/>
      <c r="N467" s="679"/>
      <c r="O467" s="679"/>
      <c r="P467" s="679"/>
      <c r="Q467" s="679"/>
      <c r="R467" s="679"/>
      <c r="S467" s="679"/>
      <c r="T467" s="679"/>
      <c r="U467" s="679"/>
    </row>
    <row r="468" spans="1:21" ht="15.75" customHeight="1">
      <c r="A468" s="679"/>
      <c r="B468" s="679"/>
      <c r="C468" s="679"/>
      <c r="D468" s="679"/>
      <c r="E468" s="679"/>
      <c r="F468" s="679"/>
      <c r="G468" s="679"/>
      <c r="H468" s="679"/>
      <c r="I468" s="679"/>
      <c r="J468" s="679"/>
      <c r="K468" s="679"/>
      <c r="L468" s="679"/>
      <c r="M468" s="679"/>
      <c r="N468" s="679"/>
      <c r="O468" s="679"/>
      <c r="P468" s="679"/>
      <c r="Q468" s="679"/>
      <c r="R468" s="679"/>
      <c r="S468" s="679"/>
      <c r="T468" s="679"/>
      <c r="U468" s="679"/>
    </row>
    <row r="469" spans="1:21" ht="15.75" customHeight="1">
      <c r="A469" s="679"/>
      <c r="B469" s="679"/>
      <c r="C469" s="679"/>
      <c r="D469" s="679"/>
      <c r="E469" s="679"/>
      <c r="F469" s="679"/>
      <c r="G469" s="679"/>
      <c r="H469" s="679"/>
      <c r="I469" s="679"/>
      <c r="J469" s="679"/>
      <c r="K469" s="679"/>
      <c r="L469" s="679"/>
      <c r="M469" s="679"/>
      <c r="N469" s="679"/>
      <c r="O469" s="679"/>
      <c r="P469" s="679"/>
      <c r="Q469" s="679"/>
      <c r="R469" s="679"/>
      <c r="S469" s="679"/>
      <c r="T469" s="679"/>
      <c r="U469" s="679"/>
    </row>
    <row r="470" spans="1:21" ht="15.75" customHeight="1">
      <c r="A470" s="679"/>
      <c r="B470" s="679"/>
      <c r="C470" s="679"/>
      <c r="D470" s="679"/>
      <c r="E470" s="679"/>
      <c r="F470" s="679"/>
      <c r="G470" s="679"/>
      <c r="H470" s="679"/>
      <c r="I470" s="679"/>
      <c r="J470" s="679"/>
      <c r="K470" s="679"/>
      <c r="L470" s="679"/>
      <c r="M470" s="679"/>
      <c r="N470" s="679"/>
      <c r="O470" s="679"/>
      <c r="P470" s="679"/>
      <c r="Q470" s="679"/>
      <c r="R470" s="679"/>
      <c r="S470" s="679"/>
      <c r="T470" s="679"/>
      <c r="U470" s="679"/>
    </row>
    <row r="471" spans="1:21" ht="15.75" customHeight="1">
      <c r="A471" s="679"/>
      <c r="B471" s="679"/>
      <c r="C471" s="679"/>
      <c r="D471" s="679"/>
      <c r="E471" s="679"/>
      <c r="F471" s="679"/>
      <c r="G471" s="679"/>
      <c r="H471" s="679"/>
      <c r="I471" s="679"/>
      <c r="J471" s="679"/>
      <c r="K471" s="679"/>
      <c r="L471" s="679"/>
      <c r="M471" s="679"/>
      <c r="N471" s="679"/>
      <c r="O471" s="679"/>
      <c r="P471" s="679"/>
      <c r="Q471" s="679"/>
      <c r="R471" s="679"/>
      <c r="S471" s="679"/>
      <c r="T471" s="679"/>
      <c r="U471" s="679"/>
    </row>
    <row r="472" spans="1:21" ht="15.75" customHeight="1">
      <c r="A472" s="679"/>
      <c r="B472" s="679"/>
      <c r="C472" s="679"/>
      <c r="D472" s="679"/>
      <c r="E472" s="679"/>
      <c r="F472" s="679"/>
      <c r="G472" s="679"/>
      <c r="H472" s="679"/>
      <c r="I472" s="679"/>
      <c r="J472" s="679"/>
      <c r="K472" s="679"/>
      <c r="L472" s="679"/>
      <c r="M472" s="679"/>
      <c r="N472" s="679"/>
      <c r="O472" s="679"/>
      <c r="P472" s="679"/>
      <c r="Q472" s="679"/>
      <c r="R472" s="679"/>
      <c r="S472" s="679"/>
      <c r="T472" s="679"/>
      <c r="U472" s="679"/>
    </row>
    <row r="473" spans="1:21" ht="15.75" customHeight="1">
      <c r="A473" s="679"/>
      <c r="B473" s="679"/>
      <c r="C473" s="679"/>
      <c r="D473" s="679"/>
      <c r="E473" s="679"/>
      <c r="F473" s="679"/>
      <c r="G473" s="679"/>
      <c r="H473" s="679"/>
      <c r="I473" s="679"/>
      <c r="J473" s="679"/>
      <c r="K473" s="679"/>
      <c r="L473" s="679"/>
      <c r="M473" s="679"/>
      <c r="N473" s="679"/>
      <c r="O473" s="679"/>
      <c r="P473" s="679"/>
      <c r="Q473" s="679"/>
      <c r="R473" s="679"/>
      <c r="S473" s="679"/>
      <c r="T473" s="679"/>
      <c r="U473" s="679"/>
    </row>
    <row r="474" spans="1:21" ht="15.75" customHeight="1">
      <c r="A474" s="679"/>
      <c r="B474" s="679"/>
      <c r="C474" s="679"/>
      <c r="D474" s="679"/>
      <c r="E474" s="679"/>
      <c r="F474" s="679"/>
      <c r="G474" s="679"/>
      <c r="H474" s="679"/>
      <c r="I474" s="679"/>
      <c r="J474" s="679"/>
      <c r="K474" s="679"/>
      <c r="L474" s="679"/>
      <c r="M474" s="679"/>
      <c r="N474" s="679"/>
      <c r="O474" s="679"/>
      <c r="P474" s="679"/>
      <c r="Q474" s="679"/>
      <c r="R474" s="679"/>
      <c r="S474" s="679"/>
      <c r="T474" s="679"/>
      <c r="U474" s="679"/>
    </row>
    <row r="475" spans="1:21" ht="15.75" customHeight="1">
      <c r="A475" s="679"/>
      <c r="B475" s="679"/>
      <c r="C475" s="679"/>
      <c r="D475" s="679"/>
      <c r="E475" s="679"/>
      <c r="F475" s="679"/>
      <c r="G475" s="679"/>
      <c r="H475" s="679"/>
      <c r="I475" s="679"/>
      <c r="J475" s="679"/>
      <c r="K475" s="679"/>
      <c r="L475" s="679"/>
      <c r="M475" s="679"/>
      <c r="N475" s="679"/>
      <c r="O475" s="679"/>
      <c r="P475" s="679"/>
      <c r="Q475" s="679"/>
      <c r="R475" s="679"/>
      <c r="S475" s="679"/>
      <c r="T475" s="679"/>
      <c r="U475" s="679"/>
    </row>
    <row r="476" spans="1:21" ht="15.75" customHeight="1">
      <c r="A476" s="679"/>
      <c r="B476" s="679"/>
      <c r="C476" s="679"/>
      <c r="D476" s="679"/>
      <c r="E476" s="679"/>
      <c r="F476" s="679"/>
      <c r="G476" s="679"/>
      <c r="H476" s="679"/>
      <c r="I476" s="679"/>
      <c r="J476" s="679"/>
      <c r="K476" s="679"/>
      <c r="L476" s="679"/>
      <c r="M476" s="679"/>
      <c r="N476" s="679"/>
      <c r="O476" s="679"/>
      <c r="P476" s="679"/>
      <c r="Q476" s="679"/>
      <c r="R476" s="679"/>
      <c r="S476" s="679"/>
      <c r="T476" s="679"/>
      <c r="U476" s="679"/>
    </row>
    <row r="477" spans="1:21" ht="15.75" customHeight="1">
      <c r="A477" s="679"/>
      <c r="B477" s="679"/>
      <c r="C477" s="679"/>
      <c r="D477" s="679"/>
      <c r="E477" s="679"/>
      <c r="F477" s="679"/>
      <c r="G477" s="679"/>
      <c r="H477" s="679"/>
      <c r="I477" s="679"/>
      <c r="J477" s="679"/>
      <c r="K477" s="679"/>
      <c r="L477" s="679"/>
      <c r="M477" s="679"/>
      <c r="N477" s="679"/>
      <c r="O477" s="679"/>
      <c r="P477" s="679"/>
      <c r="Q477" s="679"/>
      <c r="R477" s="679"/>
      <c r="S477" s="679"/>
      <c r="T477" s="679"/>
      <c r="U477" s="679"/>
    </row>
    <row r="478" spans="1:21" ht="15.75" customHeight="1">
      <c r="A478" s="679"/>
      <c r="B478" s="679"/>
      <c r="C478" s="679"/>
      <c r="D478" s="679"/>
      <c r="E478" s="679"/>
      <c r="F478" s="679"/>
      <c r="G478" s="679"/>
      <c r="H478" s="679"/>
      <c r="I478" s="679"/>
      <c r="J478" s="679"/>
      <c r="K478" s="679"/>
      <c r="L478" s="679"/>
      <c r="M478" s="679"/>
      <c r="N478" s="679"/>
      <c r="O478" s="679"/>
      <c r="P478" s="679"/>
      <c r="Q478" s="679"/>
      <c r="R478" s="679"/>
      <c r="S478" s="679"/>
      <c r="T478" s="679"/>
      <c r="U478" s="679"/>
    </row>
    <row r="479" spans="1:21" ht="15.75" customHeight="1">
      <c r="A479" s="679"/>
      <c r="B479" s="679"/>
      <c r="C479" s="679"/>
      <c r="D479" s="679"/>
      <c r="E479" s="679"/>
      <c r="F479" s="679"/>
      <c r="G479" s="679"/>
      <c r="H479" s="679"/>
      <c r="I479" s="679"/>
      <c r="J479" s="679"/>
      <c r="K479" s="679"/>
      <c r="L479" s="679"/>
      <c r="M479" s="679"/>
      <c r="N479" s="679"/>
      <c r="O479" s="679"/>
      <c r="P479" s="679"/>
      <c r="Q479" s="679"/>
      <c r="R479" s="679"/>
      <c r="S479" s="679"/>
      <c r="T479" s="679"/>
      <c r="U479" s="679"/>
    </row>
    <row r="480" spans="1:21" ht="15.75" customHeight="1">
      <c r="A480" s="679"/>
      <c r="B480" s="679"/>
      <c r="C480" s="679"/>
      <c r="D480" s="679"/>
      <c r="E480" s="679"/>
      <c r="F480" s="679"/>
      <c r="G480" s="679"/>
      <c r="H480" s="679"/>
      <c r="I480" s="679"/>
      <c r="J480" s="679"/>
      <c r="K480" s="679"/>
      <c r="L480" s="679"/>
      <c r="M480" s="679"/>
      <c r="N480" s="679"/>
      <c r="O480" s="679"/>
      <c r="P480" s="679"/>
      <c r="Q480" s="679"/>
      <c r="R480" s="679"/>
      <c r="S480" s="679"/>
      <c r="T480" s="679"/>
      <c r="U480" s="679"/>
    </row>
    <row r="481" spans="1:21" ht="15.75" customHeight="1">
      <c r="A481" s="679"/>
      <c r="B481" s="679"/>
      <c r="C481" s="679"/>
      <c r="D481" s="679"/>
      <c r="E481" s="679"/>
      <c r="F481" s="679"/>
      <c r="G481" s="679"/>
      <c r="H481" s="679"/>
      <c r="I481" s="679"/>
      <c r="J481" s="679"/>
      <c r="K481" s="679"/>
      <c r="L481" s="679"/>
      <c r="M481" s="679"/>
      <c r="N481" s="679"/>
      <c r="O481" s="679"/>
      <c r="P481" s="679"/>
      <c r="Q481" s="679"/>
      <c r="R481" s="679"/>
      <c r="S481" s="679"/>
      <c r="T481" s="679"/>
      <c r="U481" s="679"/>
    </row>
    <row r="482" spans="1:21" ht="15.75" customHeight="1">
      <c r="A482" s="679"/>
      <c r="B482" s="679"/>
      <c r="C482" s="679"/>
      <c r="D482" s="679"/>
      <c r="E482" s="679"/>
      <c r="F482" s="679"/>
      <c r="G482" s="679"/>
      <c r="H482" s="679"/>
      <c r="I482" s="679"/>
      <c r="J482" s="679"/>
      <c r="K482" s="679"/>
      <c r="L482" s="679"/>
      <c r="M482" s="679"/>
      <c r="N482" s="679"/>
      <c r="O482" s="679"/>
      <c r="P482" s="679"/>
      <c r="Q482" s="679"/>
      <c r="R482" s="679"/>
      <c r="S482" s="679"/>
      <c r="T482" s="679"/>
      <c r="U482" s="679"/>
    </row>
    <row r="483" spans="1:21" ht="15.75" customHeight="1">
      <c r="A483" s="679"/>
      <c r="B483" s="679"/>
      <c r="C483" s="679"/>
      <c r="D483" s="679"/>
      <c r="E483" s="679"/>
      <c r="F483" s="679"/>
      <c r="G483" s="679"/>
      <c r="H483" s="679"/>
      <c r="I483" s="679"/>
      <c r="J483" s="679"/>
      <c r="K483" s="679"/>
      <c r="L483" s="679"/>
      <c r="M483" s="679"/>
      <c r="N483" s="679"/>
      <c r="O483" s="679"/>
      <c r="P483" s="679"/>
      <c r="Q483" s="679"/>
      <c r="R483" s="679"/>
      <c r="S483" s="679"/>
      <c r="T483" s="679"/>
      <c r="U483" s="679"/>
    </row>
    <row r="484" spans="1:21" ht="15.75" customHeight="1">
      <c r="A484" s="679"/>
      <c r="B484" s="679"/>
      <c r="C484" s="679"/>
      <c r="D484" s="679"/>
      <c r="E484" s="679"/>
      <c r="F484" s="679"/>
      <c r="G484" s="679"/>
      <c r="H484" s="679"/>
      <c r="I484" s="679"/>
      <c r="J484" s="679"/>
      <c r="K484" s="679"/>
      <c r="L484" s="679"/>
      <c r="M484" s="679"/>
      <c r="N484" s="679"/>
      <c r="O484" s="679"/>
      <c r="P484" s="679"/>
      <c r="Q484" s="679"/>
      <c r="R484" s="679"/>
      <c r="S484" s="679"/>
      <c r="T484" s="679"/>
      <c r="U484" s="679"/>
    </row>
    <row r="485" spans="1:21" ht="15.75" customHeight="1">
      <c r="A485" s="679"/>
      <c r="B485" s="679"/>
      <c r="C485" s="679"/>
      <c r="D485" s="679"/>
      <c r="E485" s="679"/>
      <c r="F485" s="679"/>
      <c r="G485" s="679"/>
      <c r="H485" s="679"/>
      <c r="I485" s="679"/>
      <c r="J485" s="679"/>
      <c r="K485" s="679"/>
      <c r="L485" s="679"/>
      <c r="M485" s="679"/>
      <c r="N485" s="679"/>
      <c r="O485" s="679"/>
      <c r="P485" s="679"/>
      <c r="Q485" s="679"/>
      <c r="R485" s="679"/>
      <c r="S485" s="679"/>
      <c r="T485" s="679"/>
      <c r="U485" s="679"/>
    </row>
    <row r="486" spans="1:21" ht="15.75" customHeight="1">
      <c r="A486" s="679"/>
      <c r="B486" s="679"/>
      <c r="C486" s="679"/>
      <c r="D486" s="679"/>
      <c r="E486" s="679"/>
      <c r="F486" s="679"/>
      <c r="G486" s="679"/>
      <c r="H486" s="679"/>
      <c r="I486" s="679"/>
      <c r="J486" s="679"/>
      <c r="K486" s="679"/>
      <c r="L486" s="679"/>
      <c r="M486" s="679"/>
      <c r="N486" s="679"/>
      <c r="O486" s="679"/>
      <c r="P486" s="679"/>
      <c r="Q486" s="679"/>
      <c r="R486" s="679"/>
      <c r="S486" s="679"/>
      <c r="T486" s="679"/>
      <c r="U486" s="679"/>
    </row>
    <row r="487" spans="1:21" ht="15.75" customHeight="1">
      <c r="A487" s="679"/>
      <c r="B487" s="679"/>
      <c r="C487" s="679"/>
      <c r="D487" s="679"/>
      <c r="E487" s="679"/>
      <c r="F487" s="679"/>
      <c r="G487" s="679"/>
      <c r="H487" s="679"/>
      <c r="I487" s="679"/>
      <c r="J487" s="679"/>
      <c r="K487" s="679"/>
      <c r="L487" s="679"/>
      <c r="M487" s="679"/>
      <c r="N487" s="679"/>
      <c r="O487" s="679"/>
      <c r="P487" s="679"/>
      <c r="Q487" s="679"/>
      <c r="R487" s="679"/>
      <c r="S487" s="679"/>
      <c r="T487" s="679"/>
      <c r="U487" s="679"/>
    </row>
    <row r="488" spans="1:21" ht="15.75" customHeight="1">
      <c r="A488" s="679"/>
      <c r="B488" s="679"/>
      <c r="C488" s="679"/>
      <c r="D488" s="679"/>
      <c r="E488" s="679"/>
      <c r="F488" s="679"/>
      <c r="G488" s="679"/>
      <c r="H488" s="679"/>
      <c r="I488" s="679"/>
      <c r="J488" s="679"/>
      <c r="K488" s="679"/>
      <c r="L488" s="679"/>
      <c r="M488" s="679"/>
      <c r="N488" s="679"/>
      <c r="O488" s="679"/>
      <c r="P488" s="679"/>
      <c r="Q488" s="679"/>
      <c r="R488" s="679"/>
      <c r="S488" s="679"/>
      <c r="T488" s="679"/>
      <c r="U488" s="679"/>
    </row>
    <row r="489" spans="1:21" ht="15.75" customHeight="1">
      <c r="A489" s="679"/>
      <c r="B489" s="679"/>
      <c r="C489" s="679"/>
      <c r="D489" s="679"/>
      <c r="E489" s="679"/>
      <c r="F489" s="679"/>
      <c r="G489" s="679"/>
      <c r="H489" s="679"/>
      <c r="I489" s="679"/>
      <c r="J489" s="679"/>
      <c r="K489" s="679"/>
      <c r="L489" s="679"/>
      <c r="M489" s="679"/>
      <c r="N489" s="679"/>
      <c r="O489" s="679"/>
      <c r="P489" s="679"/>
      <c r="Q489" s="679"/>
      <c r="R489" s="679"/>
      <c r="S489" s="679"/>
      <c r="T489" s="679"/>
      <c r="U489" s="679"/>
    </row>
    <row r="490" spans="1:21" ht="15.75" customHeight="1">
      <c r="A490" s="679"/>
      <c r="B490" s="679"/>
      <c r="C490" s="679"/>
      <c r="D490" s="679"/>
      <c r="E490" s="679"/>
      <c r="F490" s="679"/>
      <c r="G490" s="679"/>
      <c r="H490" s="679"/>
      <c r="I490" s="679"/>
      <c r="J490" s="679"/>
      <c r="K490" s="679"/>
      <c r="L490" s="679"/>
      <c r="M490" s="679"/>
      <c r="N490" s="679"/>
      <c r="O490" s="679"/>
      <c r="P490" s="679"/>
      <c r="Q490" s="679"/>
      <c r="R490" s="679"/>
      <c r="S490" s="679"/>
      <c r="T490" s="679"/>
      <c r="U490" s="679"/>
    </row>
    <row r="491" spans="1:21" ht="15.75" customHeight="1">
      <c r="A491" s="679"/>
      <c r="B491" s="679"/>
      <c r="C491" s="679"/>
      <c r="D491" s="679"/>
      <c r="E491" s="679"/>
      <c r="F491" s="679"/>
      <c r="G491" s="679"/>
      <c r="H491" s="679"/>
      <c r="I491" s="679"/>
      <c r="J491" s="679"/>
      <c r="K491" s="679"/>
      <c r="L491" s="679"/>
      <c r="M491" s="679"/>
      <c r="N491" s="679"/>
      <c r="O491" s="679"/>
      <c r="P491" s="679"/>
      <c r="Q491" s="679"/>
      <c r="R491" s="679"/>
      <c r="S491" s="679"/>
      <c r="T491" s="679"/>
      <c r="U491" s="679"/>
    </row>
    <row r="492" spans="1:21" ht="15.75" customHeight="1">
      <c r="A492" s="679"/>
      <c r="B492" s="679"/>
      <c r="C492" s="679"/>
      <c r="D492" s="679"/>
      <c r="E492" s="679"/>
      <c r="F492" s="679"/>
      <c r="G492" s="679"/>
      <c r="H492" s="679"/>
      <c r="I492" s="679"/>
      <c r="J492" s="679"/>
      <c r="K492" s="679"/>
      <c r="L492" s="679"/>
      <c r="M492" s="679"/>
      <c r="N492" s="679"/>
      <c r="O492" s="679"/>
      <c r="P492" s="679"/>
      <c r="Q492" s="679"/>
      <c r="R492" s="679"/>
      <c r="S492" s="679"/>
      <c r="T492" s="679"/>
      <c r="U492" s="679"/>
    </row>
    <row r="493" spans="1:21" ht="15.75" customHeight="1">
      <c r="A493" s="679"/>
      <c r="B493" s="679"/>
      <c r="C493" s="679"/>
      <c r="D493" s="679"/>
      <c r="E493" s="679"/>
      <c r="F493" s="679"/>
      <c r="G493" s="679"/>
      <c r="H493" s="679"/>
      <c r="I493" s="679"/>
      <c r="J493" s="679"/>
      <c r="K493" s="679"/>
      <c r="L493" s="679"/>
      <c r="M493" s="679"/>
      <c r="N493" s="679"/>
      <c r="O493" s="679"/>
      <c r="P493" s="679"/>
      <c r="Q493" s="679"/>
      <c r="R493" s="679"/>
      <c r="S493" s="679"/>
      <c r="T493" s="679"/>
      <c r="U493" s="679"/>
    </row>
    <row r="494" spans="1:21" ht="15.75" customHeight="1">
      <c r="A494" s="679"/>
      <c r="B494" s="679"/>
      <c r="C494" s="679"/>
      <c r="D494" s="679"/>
      <c r="E494" s="679"/>
      <c r="F494" s="679"/>
      <c r="G494" s="679"/>
      <c r="H494" s="679"/>
      <c r="I494" s="679"/>
      <c r="J494" s="679"/>
      <c r="K494" s="679"/>
      <c r="L494" s="679"/>
      <c r="M494" s="679"/>
      <c r="N494" s="679"/>
      <c r="O494" s="679"/>
      <c r="P494" s="679"/>
      <c r="Q494" s="679"/>
      <c r="R494" s="679"/>
      <c r="S494" s="679"/>
      <c r="T494" s="679"/>
      <c r="U494" s="679"/>
    </row>
    <row r="495" spans="1:21" ht="15.75" customHeight="1">
      <c r="A495" s="679"/>
      <c r="B495" s="679"/>
      <c r="C495" s="679"/>
      <c r="D495" s="679"/>
      <c r="E495" s="679"/>
      <c r="F495" s="679"/>
      <c r="G495" s="679"/>
      <c r="H495" s="679"/>
      <c r="I495" s="679"/>
      <c r="J495" s="679"/>
      <c r="K495" s="679"/>
      <c r="L495" s="679"/>
      <c r="M495" s="679"/>
      <c r="N495" s="679"/>
      <c r="O495" s="679"/>
      <c r="P495" s="679"/>
      <c r="Q495" s="679"/>
      <c r="R495" s="679"/>
      <c r="S495" s="679"/>
      <c r="T495" s="679"/>
      <c r="U495" s="679"/>
    </row>
    <row r="496" spans="1:21" ht="15.75" customHeight="1">
      <c r="A496" s="679"/>
      <c r="B496" s="679"/>
      <c r="C496" s="679"/>
      <c r="D496" s="679"/>
      <c r="E496" s="679"/>
      <c r="F496" s="679"/>
      <c r="G496" s="679"/>
      <c r="H496" s="679"/>
      <c r="I496" s="679"/>
      <c r="J496" s="679"/>
      <c r="K496" s="679"/>
      <c r="L496" s="679"/>
      <c r="M496" s="679"/>
      <c r="N496" s="679"/>
      <c r="O496" s="679"/>
      <c r="P496" s="679"/>
      <c r="Q496" s="679"/>
      <c r="R496" s="679"/>
      <c r="S496" s="679"/>
      <c r="T496" s="679"/>
      <c r="U496" s="679"/>
    </row>
    <row r="497" spans="1:21" ht="15.75" customHeight="1">
      <c r="A497" s="679"/>
      <c r="B497" s="679"/>
      <c r="C497" s="679"/>
      <c r="D497" s="679"/>
      <c r="E497" s="679"/>
      <c r="F497" s="679"/>
      <c r="G497" s="679"/>
      <c r="H497" s="679"/>
      <c r="I497" s="679"/>
      <c r="J497" s="679"/>
      <c r="K497" s="679"/>
      <c r="L497" s="679"/>
      <c r="M497" s="679"/>
      <c r="N497" s="679"/>
      <c r="O497" s="679"/>
      <c r="P497" s="679"/>
      <c r="Q497" s="679"/>
      <c r="R497" s="679"/>
      <c r="S497" s="679"/>
      <c r="T497" s="679"/>
      <c r="U497" s="679"/>
    </row>
    <row r="498" spans="1:21" ht="15.75" customHeight="1">
      <c r="A498" s="679"/>
      <c r="B498" s="679"/>
      <c r="C498" s="679"/>
      <c r="D498" s="679"/>
      <c r="E498" s="679"/>
      <c r="F498" s="679"/>
      <c r="G498" s="679"/>
      <c r="H498" s="679"/>
      <c r="I498" s="679"/>
      <c r="J498" s="679"/>
      <c r="K498" s="679"/>
      <c r="L498" s="679"/>
      <c r="M498" s="679"/>
      <c r="N498" s="679"/>
      <c r="O498" s="679"/>
      <c r="P498" s="679"/>
      <c r="Q498" s="679"/>
      <c r="R498" s="679"/>
      <c r="S498" s="679"/>
      <c r="T498" s="679"/>
      <c r="U498" s="679"/>
    </row>
    <row r="499" spans="1:21" ht="15.75" customHeight="1">
      <c r="A499" s="679"/>
      <c r="B499" s="679"/>
      <c r="C499" s="679"/>
      <c r="D499" s="679"/>
      <c r="E499" s="679"/>
      <c r="F499" s="679"/>
      <c r="G499" s="679"/>
      <c r="H499" s="679"/>
      <c r="I499" s="679"/>
      <c r="J499" s="679"/>
      <c r="K499" s="679"/>
      <c r="L499" s="679"/>
      <c r="M499" s="679"/>
      <c r="N499" s="679"/>
      <c r="O499" s="679"/>
      <c r="P499" s="679"/>
      <c r="Q499" s="679"/>
      <c r="R499" s="679"/>
      <c r="S499" s="679"/>
      <c r="T499" s="679"/>
      <c r="U499" s="679"/>
    </row>
    <row r="500" spans="1:21" ht="15.75" customHeight="1">
      <c r="A500" s="679"/>
      <c r="B500" s="679"/>
      <c r="C500" s="679"/>
      <c r="D500" s="679"/>
      <c r="E500" s="679"/>
      <c r="F500" s="679"/>
      <c r="G500" s="679"/>
      <c r="H500" s="679"/>
      <c r="I500" s="679"/>
      <c r="J500" s="679"/>
      <c r="K500" s="679"/>
      <c r="L500" s="679"/>
      <c r="M500" s="679"/>
      <c r="N500" s="679"/>
      <c r="O500" s="679"/>
      <c r="P500" s="679"/>
      <c r="Q500" s="679"/>
      <c r="R500" s="679"/>
      <c r="S500" s="679"/>
      <c r="T500" s="679"/>
      <c r="U500" s="679"/>
    </row>
    <row r="501" spans="1:21" ht="15.75" customHeight="1">
      <c r="A501" s="679"/>
      <c r="B501" s="679"/>
      <c r="C501" s="679"/>
      <c r="D501" s="679"/>
      <c r="E501" s="679"/>
      <c r="F501" s="679"/>
      <c r="G501" s="679"/>
      <c r="H501" s="679"/>
      <c r="I501" s="679"/>
      <c r="J501" s="679"/>
      <c r="K501" s="679"/>
      <c r="L501" s="679"/>
      <c r="M501" s="679"/>
      <c r="N501" s="679"/>
      <c r="O501" s="679"/>
      <c r="P501" s="679"/>
      <c r="Q501" s="679"/>
      <c r="R501" s="679"/>
      <c r="S501" s="679"/>
      <c r="T501" s="679"/>
      <c r="U501" s="679"/>
    </row>
    <row r="502" spans="1:21" ht="15.75" customHeight="1">
      <c r="A502" s="679"/>
      <c r="B502" s="679"/>
      <c r="C502" s="679"/>
      <c r="D502" s="679"/>
      <c r="E502" s="679"/>
      <c r="F502" s="679"/>
      <c r="G502" s="679"/>
      <c r="H502" s="679"/>
      <c r="I502" s="679"/>
      <c r="J502" s="679"/>
      <c r="K502" s="679"/>
      <c r="L502" s="679"/>
      <c r="M502" s="679"/>
      <c r="N502" s="679"/>
      <c r="O502" s="679"/>
      <c r="P502" s="679"/>
      <c r="Q502" s="679"/>
      <c r="R502" s="679"/>
      <c r="S502" s="679"/>
      <c r="T502" s="679"/>
      <c r="U502" s="679"/>
    </row>
    <row r="503" spans="1:21" ht="15.75" customHeight="1">
      <c r="A503" s="679"/>
      <c r="B503" s="679"/>
      <c r="C503" s="679"/>
      <c r="D503" s="679"/>
      <c r="E503" s="679"/>
      <c r="F503" s="679"/>
      <c r="G503" s="679"/>
      <c r="H503" s="679"/>
      <c r="I503" s="679"/>
      <c r="J503" s="679"/>
      <c r="K503" s="679"/>
      <c r="L503" s="679"/>
      <c r="M503" s="679"/>
      <c r="N503" s="679"/>
      <c r="O503" s="679"/>
      <c r="P503" s="679"/>
      <c r="Q503" s="679"/>
      <c r="R503" s="679"/>
      <c r="S503" s="679"/>
      <c r="T503" s="679"/>
      <c r="U503" s="679"/>
    </row>
    <row r="504" spans="1:21" ht="15.75" customHeight="1">
      <c r="A504" s="679"/>
      <c r="B504" s="679"/>
      <c r="C504" s="679"/>
      <c r="D504" s="679"/>
      <c r="E504" s="679"/>
      <c r="F504" s="679"/>
      <c r="G504" s="679"/>
      <c r="H504" s="679"/>
      <c r="I504" s="679"/>
      <c r="J504" s="679"/>
      <c r="K504" s="679"/>
      <c r="L504" s="679"/>
      <c r="M504" s="679"/>
      <c r="N504" s="679"/>
      <c r="O504" s="679"/>
      <c r="P504" s="679"/>
      <c r="Q504" s="679"/>
      <c r="R504" s="679"/>
      <c r="S504" s="679"/>
      <c r="T504" s="679"/>
      <c r="U504" s="679"/>
    </row>
    <row r="505" spans="1:21" ht="15.75" customHeight="1">
      <c r="A505" s="679"/>
      <c r="B505" s="679"/>
      <c r="C505" s="679"/>
      <c r="D505" s="679"/>
      <c r="E505" s="679"/>
      <c r="F505" s="679"/>
      <c r="G505" s="679"/>
      <c r="H505" s="679"/>
      <c r="I505" s="679"/>
      <c r="J505" s="679"/>
      <c r="K505" s="679"/>
      <c r="L505" s="679"/>
      <c r="M505" s="679"/>
      <c r="N505" s="679"/>
      <c r="O505" s="679"/>
      <c r="P505" s="679"/>
      <c r="Q505" s="679"/>
      <c r="R505" s="679"/>
      <c r="S505" s="679"/>
      <c r="T505" s="679"/>
      <c r="U505" s="679"/>
    </row>
    <row r="506" spans="1:21" ht="15.75" customHeight="1">
      <c r="A506" s="679"/>
      <c r="B506" s="679"/>
      <c r="C506" s="679"/>
      <c r="D506" s="679"/>
      <c r="E506" s="679"/>
      <c r="F506" s="679"/>
      <c r="G506" s="679"/>
      <c r="H506" s="679"/>
      <c r="I506" s="679"/>
      <c r="J506" s="679"/>
      <c r="K506" s="679"/>
      <c r="L506" s="679"/>
      <c r="M506" s="679"/>
      <c r="N506" s="679"/>
      <c r="O506" s="679"/>
      <c r="P506" s="679"/>
      <c r="Q506" s="679"/>
      <c r="R506" s="679"/>
      <c r="S506" s="679"/>
      <c r="T506" s="679"/>
      <c r="U506" s="679"/>
    </row>
    <row r="507" spans="1:21" ht="15.75" customHeight="1">
      <c r="A507" s="679"/>
      <c r="B507" s="679"/>
      <c r="C507" s="679"/>
      <c r="D507" s="679"/>
      <c r="E507" s="679"/>
      <c r="F507" s="679"/>
      <c r="G507" s="679"/>
      <c r="H507" s="679"/>
      <c r="I507" s="679"/>
      <c r="J507" s="679"/>
      <c r="K507" s="679"/>
      <c r="L507" s="679"/>
      <c r="M507" s="679"/>
      <c r="N507" s="679"/>
      <c r="O507" s="679"/>
      <c r="P507" s="679"/>
      <c r="Q507" s="679"/>
      <c r="R507" s="679"/>
      <c r="S507" s="679"/>
      <c r="T507" s="679"/>
      <c r="U507" s="679"/>
    </row>
    <row r="508" spans="1:21" ht="15.75" customHeight="1">
      <c r="A508" s="679"/>
      <c r="B508" s="679"/>
      <c r="C508" s="679"/>
      <c r="D508" s="679"/>
      <c r="E508" s="679"/>
      <c r="F508" s="679"/>
      <c r="G508" s="679"/>
      <c r="H508" s="679"/>
      <c r="I508" s="679"/>
      <c r="J508" s="679"/>
      <c r="K508" s="679"/>
      <c r="L508" s="679"/>
      <c r="M508" s="679"/>
      <c r="N508" s="679"/>
      <c r="O508" s="679"/>
      <c r="P508" s="679"/>
      <c r="Q508" s="679"/>
      <c r="R508" s="679"/>
      <c r="S508" s="679"/>
      <c r="T508" s="679"/>
      <c r="U508" s="679"/>
    </row>
    <row r="509" spans="1:21" ht="15.75" customHeight="1">
      <c r="A509" s="679"/>
      <c r="B509" s="679"/>
      <c r="C509" s="679"/>
      <c r="D509" s="679"/>
      <c r="E509" s="679"/>
      <c r="F509" s="679"/>
      <c r="G509" s="679"/>
      <c r="H509" s="679"/>
      <c r="I509" s="679"/>
      <c r="J509" s="679"/>
      <c r="K509" s="679"/>
      <c r="L509" s="679"/>
      <c r="M509" s="679"/>
      <c r="N509" s="679"/>
      <c r="O509" s="679"/>
      <c r="P509" s="679"/>
      <c r="Q509" s="679"/>
      <c r="R509" s="679"/>
      <c r="S509" s="679"/>
      <c r="T509" s="679"/>
      <c r="U509" s="679"/>
    </row>
    <row r="510" spans="1:21" ht="15.75" customHeight="1">
      <c r="A510" s="679"/>
      <c r="B510" s="679"/>
      <c r="C510" s="679"/>
      <c r="D510" s="679"/>
      <c r="E510" s="679"/>
      <c r="F510" s="679"/>
      <c r="G510" s="679"/>
      <c r="H510" s="679"/>
      <c r="I510" s="679"/>
      <c r="J510" s="679"/>
      <c r="K510" s="679"/>
      <c r="L510" s="679"/>
      <c r="M510" s="679"/>
      <c r="N510" s="679"/>
      <c r="O510" s="679"/>
      <c r="P510" s="679"/>
      <c r="Q510" s="679"/>
      <c r="R510" s="679"/>
      <c r="S510" s="679"/>
      <c r="T510" s="679"/>
      <c r="U510" s="679"/>
    </row>
    <row r="511" spans="1:21" ht="15.75" customHeight="1">
      <c r="A511" s="679"/>
      <c r="B511" s="679"/>
      <c r="C511" s="679"/>
      <c r="D511" s="679"/>
      <c r="E511" s="679"/>
      <c r="F511" s="679"/>
      <c r="G511" s="679"/>
      <c r="H511" s="679"/>
      <c r="I511" s="679"/>
      <c r="J511" s="679"/>
      <c r="K511" s="679"/>
      <c r="L511" s="679"/>
      <c r="M511" s="679"/>
      <c r="N511" s="679"/>
      <c r="O511" s="679"/>
      <c r="P511" s="679"/>
      <c r="Q511" s="679"/>
      <c r="R511" s="679"/>
      <c r="S511" s="679"/>
      <c r="T511" s="679"/>
      <c r="U511" s="679"/>
    </row>
    <row r="512" spans="1:21" ht="15.75" customHeight="1">
      <c r="A512" s="679"/>
      <c r="B512" s="679"/>
      <c r="C512" s="679"/>
      <c r="D512" s="679"/>
      <c r="E512" s="679"/>
      <c r="F512" s="679"/>
      <c r="G512" s="679"/>
      <c r="H512" s="679"/>
      <c r="I512" s="679"/>
      <c r="J512" s="679"/>
      <c r="K512" s="679"/>
      <c r="L512" s="679"/>
      <c r="M512" s="679"/>
      <c r="N512" s="679"/>
      <c r="O512" s="679"/>
      <c r="P512" s="679"/>
      <c r="Q512" s="679"/>
      <c r="R512" s="679"/>
      <c r="S512" s="679"/>
      <c r="T512" s="679"/>
      <c r="U512" s="679"/>
    </row>
    <row r="513" spans="1:21" ht="15.75" customHeight="1">
      <c r="A513" s="679"/>
      <c r="B513" s="679"/>
      <c r="C513" s="679"/>
      <c r="D513" s="679"/>
      <c r="E513" s="679"/>
      <c r="F513" s="679"/>
      <c r="G513" s="679"/>
      <c r="H513" s="679"/>
      <c r="I513" s="679"/>
      <c r="J513" s="679"/>
      <c r="K513" s="679"/>
      <c r="L513" s="679"/>
      <c r="M513" s="679"/>
      <c r="N513" s="679"/>
      <c r="O513" s="679"/>
      <c r="P513" s="679"/>
      <c r="Q513" s="679"/>
      <c r="R513" s="679"/>
      <c r="S513" s="679"/>
      <c r="T513" s="679"/>
      <c r="U513" s="679"/>
    </row>
    <row r="514" spans="1:21" ht="15.75" customHeight="1">
      <c r="A514" s="679"/>
      <c r="B514" s="679"/>
      <c r="C514" s="679"/>
      <c r="D514" s="679"/>
      <c r="E514" s="679"/>
      <c r="F514" s="679"/>
      <c r="G514" s="679"/>
      <c r="H514" s="679"/>
      <c r="I514" s="679"/>
      <c r="J514" s="679"/>
      <c r="K514" s="679"/>
      <c r="L514" s="679"/>
      <c r="M514" s="679"/>
      <c r="N514" s="679"/>
      <c r="O514" s="679"/>
      <c r="P514" s="679"/>
      <c r="Q514" s="679"/>
      <c r="R514" s="679"/>
      <c r="S514" s="679"/>
      <c r="T514" s="679"/>
      <c r="U514" s="679"/>
    </row>
    <row r="515" spans="1:21" ht="15.75" customHeight="1">
      <c r="A515" s="679"/>
      <c r="B515" s="679"/>
      <c r="C515" s="679"/>
      <c r="D515" s="679"/>
      <c r="E515" s="679"/>
      <c r="F515" s="679"/>
      <c r="G515" s="679"/>
      <c r="H515" s="679"/>
      <c r="I515" s="679"/>
      <c r="J515" s="679"/>
      <c r="K515" s="679"/>
      <c r="L515" s="679"/>
      <c r="M515" s="679"/>
      <c r="N515" s="679"/>
      <c r="O515" s="679"/>
      <c r="P515" s="679"/>
      <c r="Q515" s="679"/>
      <c r="R515" s="679"/>
      <c r="S515" s="679"/>
      <c r="T515" s="679"/>
      <c r="U515" s="679"/>
    </row>
    <row r="516" spans="1:21" ht="15.75" customHeight="1">
      <c r="A516" s="679"/>
      <c r="B516" s="679"/>
      <c r="C516" s="679"/>
      <c r="D516" s="679"/>
      <c r="E516" s="679"/>
      <c r="F516" s="679"/>
      <c r="G516" s="679"/>
      <c r="H516" s="679"/>
      <c r="I516" s="679"/>
      <c r="J516" s="679"/>
      <c r="K516" s="679"/>
      <c r="L516" s="679"/>
      <c r="M516" s="679"/>
      <c r="N516" s="679"/>
      <c r="O516" s="679"/>
      <c r="P516" s="679"/>
      <c r="Q516" s="679"/>
      <c r="R516" s="679"/>
      <c r="S516" s="679"/>
      <c r="T516" s="679"/>
      <c r="U516" s="679"/>
    </row>
    <row r="517" spans="1:21" ht="15.75" customHeight="1">
      <c r="A517" s="679"/>
      <c r="B517" s="679"/>
      <c r="C517" s="679"/>
      <c r="D517" s="679"/>
      <c r="E517" s="679"/>
      <c r="F517" s="679"/>
      <c r="G517" s="679"/>
      <c r="H517" s="679"/>
      <c r="I517" s="679"/>
      <c r="J517" s="679"/>
      <c r="K517" s="679"/>
      <c r="L517" s="679"/>
      <c r="M517" s="679"/>
      <c r="N517" s="679"/>
      <c r="O517" s="679"/>
      <c r="P517" s="679"/>
      <c r="Q517" s="679"/>
      <c r="R517" s="679"/>
      <c r="S517" s="679"/>
      <c r="T517" s="679"/>
      <c r="U517" s="679"/>
    </row>
    <row r="518" spans="1:21" ht="15.75" customHeight="1">
      <c r="A518" s="679"/>
      <c r="B518" s="679"/>
      <c r="C518" s="679"/>
      <c r="D518" s="679"/>
      <c r="E518" s="679"/>
      <c r="F518" s="679"/>
      <c r="G518" s="679"/>
      <c r="H518" s="679"/>
      <c r="I518" s="679"/>
      <c r="J518" s="679"/>
      <c r="K518" s="679"/>
      <c r="L518" s="679"/>
      <c r="M518" s="679"/>
      <c r="N518" s="679"/>
      <c r="O518" s="679"/>
      <c r="P518" s="679"/>
      <c r="Q518" s="679"/>
      <c r="R518" s="679"/>
      <c r="S518" s="679"/>
      <c r="T518" s="679"/>
      <c r="U518" s="679"/>
    </row>
    <row r="519" spans="1:21" ht="15.75" customHeight="1">
      <c r="A519" s="679"/>
      <c r="B519" s="679"/>
      <c r="C519" s="679"/>
      <c r="D519" s="679"/>
      <c r="E519" s="679"/>
      <c r="F519" s="679"/>
      <c r="G519" s="679"/>
      <c r="H519" s="679"/>
      <c r="I519" s="679"/>
      <c r="J519" s="679"/>
      <c r="K519" s="679"/>
      <c r="L519" s="679"/>
      <c r="M519" s="679"/>
      <c r="N519" s="679"/>
      <c r="O519" s="679"/>
      <c r="P519" s="679"/>
      <c r="Q519" s="679"/>
      <c r="R519" s="679"/>
      <c r="S519" s="679"/>
      <c r="T519" s="679"/>
      <c r="U519" s="679"/>
    </row>
    <row r="520" spans="1:21" ht="15.75" customHeight="1">
      <c r="A520" s="679"/>
      <c r="B520" s="679"/>
      <c r="C520" s="679"/>
      <c r="D520" s="679"/>
      <c r="E520" s="679"/>
      <c r="F520" s="679"/>
      <c r="G520" s="679"/>
      <c r="H520" s="679"/>
      <c r="I520" s="679"/>
      <c r="J520" s="679"/>
      <c r="K520" s="679"/>
      <c r="L520" s="679"/>
      <c r="M520" s="679"/>
      <c r="N520" s="679"/>
      <c r="O520" s="679"/>
      <c r="P520" s="679"/>
      <c r="Q520" s="679"/>
      <c r="R520" s="679"/>
      <c r="S520" s="679"/>
      <c r="T520" s="679"/>
      <c r="U520" s="679"/>
    </row>
    <row r="521" spans="1:21" ht="15.75" customHeight="1">
      <c r="A521" s="679"/>
      <c r="B521" s="679"/>
      <c r="C521" s="679"/>
      <c r="D521" s="679"/>
      <c r="E521" s="679"/>
      <c r="F521" s="679"/>
      <c r="G521" s="679"/>
      <c r="H521" s="679"/>
      <c r="I521" s="679"/>
      <c r="J521" s="679"/>
      <c r="K521" s="679"/>
      <c r="L521" s="679"/>
      <c r="M521" s="679"/>
      <c r="N521" s="679"/>
      <c r="O521" s="679"/>
      <c r="P521" s="679"/>
      <c r="Q521" s="679"/>
      <c r="R521" s="679"/>
      <c r="S521" s="679"/>
      <c r="T521" s="679"/>
      <c r="U521" s="679"/>
    </row>
    <row r="522" spans="1:21" ht="15.75" customHeight="1">
      <c r="A522" s="679"/>
      <c r="B522" s="679"/>
      <c r="C522" s="679"/>
      <c r="D522" s="679"/>
      <c r="E522" s="679"/>
      <c r="F522" s="679"/>
      <c r="G522" s="679"/>
      <c r="H522" s="679"/>
      <c r="I522" s="679"/>
      <c r="J522" s="679"/>
      <c r="K522" s="679"/>
      <c r="L522" s="679"/>
      <c r="M522" s="679"/>
      <c r="N522" s="679"/>
      <c r="O522" s="679"/>
      <c r="P522" s="679"/>
      <c r="Q522" s="679"/>
      <c r="R522" s="679"/>
      <c r="S522" s="679"/>
      <c r="T522" s="679"/>
      <c r="U522" s="679"/>
    </row>
    <row r="523" spans="1:21" ht="15.75" customHeight="1">
      <c r="A523" s="679"/>
      <c r="B523" s="679"/>
      <c r="C523" s="679"/>
      <c r="D523" s="679"/>
      <c r="E523" s="679"/>
      <c r="F523" s="679"/>
      <c r="G523" s="679"/>
      <c r="H523" s="679"/>
      <c r="I523" s="679"/>
      <c r="J523" s="679"/>
      <c r="K523" s="679"/>
      <c r="L523" s="679"/>
      <c r="M523" s="679"/>
      <c r="N523" s="679"/>
      <c r="O523" s="679"/>
      <c r="P523" s="679"/>
      <c r="Q523" s="679"/>
      <c r="R523" s="679"/>
      <c r="S523" s="679"/>
      <c r="T523" s="679"/>
      <c r="U523" s="679"/>
    </row>
    <row r="524" spans="1:21" ht="15.75" customHeight="1">
      <c r="A524" s="679"/>
      <c r="B524" s="679"/>
      <c r="C524" s="679"/>
      <c r="D524" s="679"/>
      <c r="E524" s="679"/>
      <c r="F524" s="679"/>
      <c r="G524" s="679"/>
      <c r="H524" s="679"/>
      <c r="I524" s="679"/>
      <c r="J524" s="679"/>
      <c r="K524" s="679"/>
      <c r="L524" s="679"/>
      <c r="M524" s="679"/>
      <c r="N524" s="679"/>
      <c r="O524" s="679"/>
      <c r="P524" s="679"/>
      <c r="Q524" s="679"/>
      <c r="R524" s="679"/>
      <c r="S524" s="679"/>
      <c r="T524" s="679"/>
      <c r="U524" s="679"/>
    </row>
    <row r="525" spans="1:21" ht="15.75" customHeight="1">
      <c r="A525" s="679"/>
      <c r="B525" s="679"/>
      <c r="C525" s="679"/>
      <c r="D525" s="679"/>
      <c r="E525" s="679"/>
      <c r="F525" s="679"/>
      <c r="G525" s="679"/>
      <c r="H525" s="679"/>
      <c r="I525" s="679"/>
      <c r="J525" s="679"/>
      <c r="K525" s="679"/>
      <c r="L525" s="679"/>
      <c r="M525" s="679"/>
      <c r="N525" s="679"/>
      <c r="O525" s="679"/>
      <c r="P525" s="679"/>
      <c r="Q525" s="679"/>
      <c r="R525" s="679"/>
      <c r="S525" s="679"/>
      <c r="T525" s="679"/>
      <c r="U525" s="679"/>
    </row>
    <row r="526" spans="1:21" ht="15.75" customHeight="1">
      <c r="A526" s="679"/>
      <c r="B526" s="679"/>
      <c r="C526" s="679"/>
      <c r="D526" s="679"/>
      <c r="E526" s="679"/>
      <c r="F526" s="679"/>
      <c r="G526" s="679"/>
      <c r="H526" s="679"/>
      <c r="I526" s="679"/>
      <c r="J526" s="679"/>
      <c r="K526" s="679"/>
      <c r="L526" s="679"/>
      <c r="M526" s="679"/>
      <c r="N526" s="679"/>
      <c r="O526" s="679"/>
      <c r="P526" s="679"/>
      <c r="Q526" s="679"/>
      <c r="R526" s="679"/>
      <c r="S526" s="679"/>
      <c r="T526" s="679"/>
      <c r="U526" s="679"/>
    </row>
    <row r="527" spans="1:21" ht="15.75" customHeight="1">
      <c r="A527" s="679"/>
      <c r="B527" s="679"/>
      <c r="C527" s="679"/>
      <c r="D527" s="679"/>
      <c r="E527" s="679"/>
      <c r="F527" s="679"/>
      <c r="G527" s="679"/>
      <c r="H527" s="679"/>
      <c r="I527" s="679"/>
      <c r="J527" s="679"/>
      <c r="K527" s="679"/>
      <c r="L527" s="679"/>
      <c r="M527" s="679"/>
      <c r="N527" s="679"/>
      <c r="O527" s="679"/>
      <c r="P527" s="679"/>
      <c r="Q527" s="679"/>
      <c r="R527" s="679"/>
      <c r="S527" s="679"/>
      <c r="T527" s="679"/>
      <c r="U527" s="679"/>
    </row>
    <row r="528" spans="1:21" ht="15.75" customHeight="1">
      <c r="A528" s="679"/>
      <c r="B528" s="679"/>
      <c r="C528" s="679"/>
      <c r="D528" s="679"/>
      <c r="E528" s="679"/>
      <c r="F528" s="679"/>
      <c r="G528" s="679"/>
      <c r="H528" s="679"/>
      <c r="I528" s="679"/>
      <c r="J528" s="679"/>
      <c r="K528" s="679"/>
      <c r="L528" s="679"/>
      <c r="M528" s="679"/>
      <c r="N528" s="679"/>
      <c r="O528" s="679"/>
      <c r="P528" s="679"/>
      <c r="Q528" s="679"/>
      <c r="R528" s="679"/>
      <c r="S528" s="679"/>
      <c r="T528" s="679"/>
      <c r="U528" s="679"/>
    </row>
    <row r="529" spans="1:21" ht="15.75" customHeight="1">
      <c r="A529" s="679"/>
      <c r="B529" s="679"/>
      <c r="C529" s="679"/>
      <c r="D529" s="679"/>
      <c r="E529" s="679"/>
      <c r="F529" s="679"/>
      <c r="G529" s="679"/>
      <c r="H529" s="679"/>
      <c r="I529" s="679"/>
      <c r="J529" s="679"/>
      <c r="K529" s="679"/>
      <c r="L529" s="679"/>
      <c r="M529" s="679"/>
      <c r="N529" s="679"/>
      <c r="O529" s="679"/>
      <c r="P529" s="679"/>
      <c r="Q529" s="679"/>
      <c r="R529" s="679"/>
      <c r="S529" s="679"/>
      <c r="T529" s="679"/>
      <c r="U529" s="679"/>
    </row>
    <row r="530" spans="1:21" ht="15.75" customHeight="1">
      <c r="A530" s="679"/>
      <c r="B530" s="679"/>
      <c r="C530" s="679"/>
      <c r="D530" s="679"/>
      <c r="E530" s="679"/>
      <c r="F530" s="679"/>
      <c r="G530" s="679"/>
      <c r="H530" s="679"/>
      <c r="I530" s="679"/>
      <c r="J530" s="679"/>
      <c r="K530" s="679"/>
      <c r="L530" s="679"/>
      <c r="M530" s="679"/>
      <c r="N530" s="679"/>
      <c r="O530" s="679"/>
      <c r="P530" s="679"/>
      <c r="Q530" s="679"/>
      <c r="R530" s="679"/>
      <c r="S530" s="679"/>
      <c r="T530" s="679"/>
      <c r="U530" s="679"/>
    </row>
    <row r="531" spans="1:21" ht="15.75" customHeight="1">
      <c r="A531" s="679"/>
      <c r="B531" s="679"/>
      <c r="C531" s="679"/>
      <c r="D531" s="679"/>
      <c r="E531" s="679"/>
      <c r="F531" s="679"/>
      <c r="G531" s="679"/>
      <c r="H531" s="679"/>
      <c r="I531" s="679"/>
      <c r="J531" s="679"/>
      <c r="K531" s="679"/>
      <c r="L531" s="679"/>
      <c r="M531" s="679"/>
      <c r="N531" s="679"/>
      <c r="O531" s="679"/>
      <c r="P531" s="679"/>
      <c r="Q531" s="679"/>
      <c r="R531" s="679"/>
      <c r="S531" s="679"/>
      <c r="T531" s="679"/>
      <c r="U531" s="679"/>
    </row>
    <row r="532" spans="1:21" ht="15.75" customHeight="1">
      <c r="A532" s="679"/>
      <c r="B532" s="679"/>
      <c r="C532" s="679"/>
      <c r="D532" s="679"/>
      <c r="E532" s="679"/>
      <c r="F532" s="679"/>
      <c r="G532" s="679"/>
      <c r="H532" s="679"/>
      <c r="I532" s="679"/>
      <c r="J532" s="679"/>
      <c r="K532" s="679"/>
      <c r="L532" s="679"/>
      <c r="M532" s="679"/>
      <c r="N532" s="679"/>
      <c r="O532" s="679"/>
      <c r="P532" s="679"/>
      <c r="Q532" s="679"/>
      <c r="R532" s="679"/>
      <c r="S532" s="679"/>
      <c r="T532" s="679"/>
      <c r="U532" s="679"/>
    </row>
    <row r="533" spans="1:21" ht="15.75" customHeight="1">
      <c r="A533" s="679"/>
      <c r="B533" s="679"/>
      <c r="C533" s="679"/>
      <c r="D533" s="679"/>
      <c r="E533" s="679"/>
      <c r="F533" s="679"/>
      <c r="G533" s="679"/>
      <c r="H533" s="679"/>
      <c r="I533" s="679"/>
      <c r="J533" s="679"/>
      <c r="K533" s="679"/>
      <c r="L533" s="679"/>
      <c r="M533" s="679"/>
      <c r="N533" s="679"/>
      <c r="O533" s="679"/>
      <c r="P533" s="679"/>
      <c r="Q533" s="679"/>
      <c r="R533" s="679"/>
      <c r="S533" s="679"/>
      <c r="T533" s="679"/>
      <c r="U533" s="679"/>
    </row>
    <row r="534" spans="1:21" ht="15.75" customHeight="1">
      <c r="A534" s="679"/>
      <c r="B534" s="679"/>
      <c r="C534" s="679"/>
      <c r="D534" s="679"/>
      <c r="E534" s="679"/>
      <c r="F534" s="679"/>
      <c r="G534" s="679"/>
      <c r="H534" s="679"/>
      <c r="I534" s="679"/>
      <c r="J534" s="679"/>
      <c r="K534" s="679"/>
      <c r="L534" s="679"/>
      <c r="M534" s="679"/>
      <c r="N534" s="679"/>
      <c r="O534" s="679"/>
      <c r="P534" s="679"/>
      <c r="Q534" s="679"/>
      <c r="R534" s="679"/>
      <c r="S534" s="679"/>
      <c r="T534" s="679"/>
      <c r="U534" s="679"/>
    </row>
    <row r="535" spans="1:21" ht="15.75" customHeight="1">
      <c r="A535" s="679"/>
      <c r="B535" s="679"/>
      <c r="C535" s="679"/>
      <c r="D535" s="679"/>
      <c r="E535" s="679"/>
      <c r="F535" s="679"/>
      <c r="G535" s="679"/>
      <c r="H535" s="679"/>
      <c r="I535" s="679"/>
      <c r="J535" s="679"/>
      <c r="K535" s="679"/>
      <c r="L535" s="679"/>
      <c r="M535" s="679"/>
      <c r="N535" s="679"/>
      <c r="O535" s="679"/>
      <c r="P535" s="679"/>
      <c r="Q535" s="679"/>
      <c r="R535" s="679"/>
      <c r="S535" s="679"/>
      <c r="T535" s="679"/>
      <c r="U535" s="679"/>
    </row>
    <row r="536" spans="1:21" ht="15.75" customHeight="1">
      <c r="A536" s="679"/>
      <c r="B536" s="679"/>
      <c r="C536" s="679"/>
      <c r="D536" s="679"/>
      <c r="E536" s="679"/>
      <c r="F536" s="679"/>
      <c r="G536" s="679"/>
      <c r="H536" s="679"/>
      <c r="I536" s="679"/>
      <c r="J536" s="679"/>
      <c r="K536" s="679"/>
      <c r="L536" s="679"/>
      <c r="M536" s="679"/>
      <c r="N536" s="679"/>
      <c r="O536" s="679"/>
      <c r="P536" s="679"/>
      <c r="Q536" s="679"/>
      <c r="R536" s="679"/>
      <c r="S536" s="679"/>
      <c r="T536" s="679"/>
      <c r="U536" s="679"/>
    </row>
    <row r="537" spans="1:21" ht="15.75" customHeight="1">
      <c r="A537" s="679"/>
      <c r="B537" s="679"/>
      <c r="C537" s="679"/>
      <c r="D537" s="679"/>
      <c r="E537" s="679"/>
      <c r="F537" s="679"/>
      <c r="G537" s="679"/>
      <c r="H537" s="679"/>
      <c r="I537" s="679"/>
      <c r="J537" s="679"/>
      <c r="K537" s="679"/>
      <c r="L537" s="679"/>
      <c r="M537" s="679"/>
      <c r="N537" s="679"/>
      <c r="O537" s="679"/>
      <c r="P537" s="679"/>
      <c r="Q537" s="679"/>
      <c r="R537" s="679"/>
      <c r="S537" s="679"/>
      <c r="T537" s="679"/>
      <c r="U537" s="679"/>
    </row>
    <row r="538" spans="1:21" ht="15.75" customHeight="1">
      <c r="A538" s="679"/>
      <c r="B538" s="679"/>
      <c r="C538" s="679"/>
      <c r="D538" s="679"/>
      <c r="E538" s="679"/>
      <c r="F538" s="679"/>
      <c r="G538" s="679"/>
      <c r="H538" s="679"/>
      <c r="I538" s="679"/>
      <c r="J538" s="679"/>
      <c r="K538" s="679"/>
      <c r="L538" s="679"/>
      <c r="M538" s="679"/>
      <c r="N538" s="679"/>
      <c r="O538" s="679"/>
      <c r="P538" s="679"/>
      <c r="Q538" s="679"/>
      <c r="R538" s="679"/>
      <c r="S538" s="679"/>
      <c r="T538" s="679"/>
      <c r="U538" s="679"/>
    </row>
    <row r="539" spans="1:21" ht="15.75" customHeight="1">
      <c r="A539" s="679"/>
      <c r="B539" s="679"/>
      <c r="C539" s="679"/>
      <c r="D539" s="679"/>
      <c r="E539" s="679"/>
      <c r="F539" s="679"/>
      <c r="G539" s="679"/>
      <c r="H539" s="679"/>
      <c r="I539" s="679"/>
      <c r="J539" s="679"/>
      <c r="K539" s="679"/>
      <c r="L539" s="679"/>
      <c r="M539" s="679"/>
      <c r="N539" s="679"/>
      <c r="O539" s="679"/>
      <c r="P539" s="679"/>
      <c r="Q539" s="679"/>
      <c r="R539" s="679"/>
      <c r="S539" s="679"/>
      <c r="T539" s="679"/>
      <c r="U539" s="679"/>
    </row>
    <row r="540" spans="1:21" ht="15.75" customHeight="1">
      <c r="A540" s="679"/>
      <c r="B540" s="679"/>
      <c r="C540" s="679"/>
      <c r="D540" s="679"/>
      <c r="E540" s="679"/>
      <c r="F540" s="679"/>
      <c r="G540" s="679"/>
      <c r="H540" s="679"/>
      <c r="I540" s="679"/>
      <c r="J540" s="679"/>
      <c r="K540" s="679"/>
      <c r="L540" s="679"/>
      <c r="M540" s="679"/>
      <c r="N540" s="679"/>
      <c r="O540" s="679"/>
      <c r="P540" s="679"/>
      <c r="Q540" s="679"/>
      <c r="R540" s="679"/>
      <c r="S540" s="679"/>
      <c r="T540" s="679"/>
      <c r="U540" s="679"/>
    </row>
    <row r="541" spans="1:21" ht="15.75" customHeight="1">
      <c r="A541" s="679"/>
      <c r="B541" s="679"/>
      <c r="C541" s="679"/>
      <c r="D541" s="679"/>
      <c r="E541" s="679"/>
      <c r="F541" s="679"/>
      <c r="G541" s="679"/>
      <c r="H541" s="679"/>
      <c r="I541" s="679"/>
      <c r="J541" s="679"/>
      <c r="K541" s="679"/>
      <c r="L541" s="679"/>
      <c r="M541" s="679"/>
      <c r="N541" s="679"/>
      <c r="O541" s="679"/>
      <c r="P541" s="679"/>
      <c r="Q541" s="679"/>
      <c r="R541" s="679"/>
      <c r="S541" s="679"/>
      <c r="T541" s="679"/>
      <c r="U541" s="679"/>
    </row>
    <row r="542" spans="1:21" ht="15.75" customHeight="1">
      <c r="A542" s="679"/>
      <c r="B542" s="679"/>
      <c r="C542" s="679"/>
      <c r="D542" s="679"/>
      <c r="E542" s="679"/>
      <c r="F542" s="679"/>
      <c r="G542" s="679"/>
      <c r="H542" s="679"/>
      <c r="I542" s="679"/>
      <c r="J542" s="679"/>
      <c r="K542" s="679"/>
      <c r="L542" s="679"/>
      <c r="M542" s="679"/>
      <c r="N542" s="679"/>
      <c r="O542" s="679"/>
      <c r="P542" s="679"/>
      <c r="Q542" s="679"/>
      <c r="R542" s="679"/>
      <c r="S542" s="679"/>
      <c r="T542" s="679"/>
      <c r="U542" s="679"/>
    </row>
    <row r="543" spans="1:21" ht="15.75" customHeight="1">
      <c r="A543" s="679"/>
      <c r="B543" s="679"/>
      <c r="C543" s="679"/>
      <c r="D543" s="679"/>
      <c r="E543" s="679"/>
      <c r="F543" s="679"/>
      <c r="G543" s="679"/>
      <c r="H543" s="679"/>
      <c r="I543" s="679"/>
      <c r="J543" s="679"/>
      <c r="K543" s="679"/>
      <c r="L543" s="679"/>
      <c r="M543" s="679"/>
      <c r="N543" s="679"/>
      <c r="O543" s="679"/>
      <c r="P543" s="679"/>
      <c r="Q543" s="679"/>
      <c r="R543" s="679"/>
      <c r="S543" s="679"/>
      <c r="T543" s="679"/>
      <c r="U543" s="679"/>
    </row>
    <row r="544" spans="1:21" ht="15.75" customHeight="1">
      <c r="A544" s="679"/>
      <c r="B544" s="679"/>
      <c r="C544" s="679"/>
      <c r="D544" s="679"/>
      <c r="E544" s="679"/>
      <c r="F544" s="679"/>
      <c r="G544" s="679"/>
      <c r="H544" s="679"/>
      <c r="I544" s="679"/>
      <c r="J544" s="679"/>
      <c r="K544" s="679"/>
      <c r="L544" s="679"/>
      <c r="M544" s="679"/>
      <c r="N544" s="679"/>
      <c r="O544" s="679"/>
      <c r="P544" s="679"/>
      <c r="Q544" s="679"/>
      <c r="R544" s="679"/>
      <c r="S544" s="679"/>
      <c r="T544" s="679"/>
      <c r="U544" s="679"/>
    </row>
    <row r="545" spans="1:21" ht="15.75" customHeight="1">
      <c r="A545" s="679"/>
      <c r="B545" s="679"/>
      <c r="C545" s="679"/>
      <c r="D545" s="679"/>
      <c r="E545" s="679"/>
      <c r="F545" s="679"/>
      <c r="G545" s="679"/>
      <c r="H545" s="679"/>
      <c r="I545" s="679"/>
      <c r="J545" s="679"/>
      <c r="K545" s="679"/>
      <c r="L545" s="679"/>
      <c r="M545" s="679"/>
      <c r="N545" s="679"/>
      <c r="O545" s="679"/>
      <c r="P545" s="679"/>
      <c r="Q545" s="679"/>
      <c r="R545" s="679"/>
      <c r="S545" s="679"/>
      <c r="T545" s="679"/>
      <c r="U545" s="679"/>
    </row>
    <row r="546" spans="1:21" ht="15.75" customHeight="1">
      <c r="A546" s="679"/>
      <c r="B546" s="679"/>
      <c r="C546" s="679"/>
      <c r="D546" s="679"/>
      <c r="E546" s="679"/>
      <c r="F546" s="679"/>
      <c r="G546" s="679"/>
      <c r="H546" s="679"/>
      <c r="I546" s="679"/>
      <c r="J546" s="679"/>
      <c r="K546" s="679"/>
      <c r="L546" s="679"/>
      <c r="M546" s="679"/>
      <c r="N546" s="679"/>
      <c r="O546" s="679"/>
      <c r="P546" s="679"/>
      <c r="Q546" s="679"/>
      <c r="R546" s="679"/>
      <c r="S546" s="679"/>
      <c r="T546" s="679"/>
      <c r="U546" s="679"/>
    </row>
    <row r="547" spans="1:21" ht="15.75" customHeight="1">
      <c r="A547" s="679"/>
      <c r="B547" s="679"/>
      <c r="C547" s="679"/>
      <c r="D547" s="679"/>
      <c r="E547" s="679"/>
      <c r="F547" s="679"/>
      <c r="G547" s="679"/>
      <c r="H547" s="679"/>
      <c r="I547" s="679"/>
      <c r="J547" s="679"/>
      <c r="K547" s="679"/>
      <c r="L547" s="679"/>
      <c r="M547" s="679"/>
      <c r="N547" s="679"/>
      <c r="O547" s="679"/>
      <c r="P547" s="679"/>
      <c r="Q547" s="679"/>
      <c r="R547" s="679"/>
      <c r="S547" s="679"/>
      <c r="T547" s="679"/>
      <c r="U547" s="679"/>
    </row>
    <row r="548" spans="1:21" ht="15.75" customHeight="1">
      <c r="A548" s="679"/>
      <c r="B548" s="679"/>
      <c r="C548" s="679"/>
      <c r="D548" s="679"/>
      <c r="E548" s="679"/>
      <c r="F548" s="679"/>
      <c r="G548" s="679"/>
      <c r="H548" s="679"/>
      <c r="I548" s="679"/>
      <c r="J548" s="679"/>
      <c r="K548" s="679"/>
      <c r="L548" s="679"/>
      <c r="M548" s="679"/>
      <c r="N548" s="679"/>
      <c r="O548" s="679"/>
      <c r="P548" s="679"/>
      <c r="Q548" s="679"/>
      <c r="R548" s="679"/>
      <c r="S548" s="679"/>
      <c r="T548" s="679"/>
      <c r="U548" s="679"/>
    </row>
    <row r="549" spans="1:21" ht="15.75" customHeight="1">
      <c r="A549" s="679"/>
      <c r="B549" s="679"/>
      <c r="C549" s="679"/>
      <c r="D549" s="679"/>
      <c r="E549" s="679"/>
      <c r="F549" s="679"/>
      <c r="G549" s="679"/>
      <c r="H549" s="679"/>
      <c r="I549" s="679"/>
      <c r="J549" s="679"/>
      <c r="K549" s="679"/>
      <c r="L549" s="679"/>
      <c r="M549" s="679"/>
      <c r="N549" s="679"/>
      <c r="O549" s="679"/>
      <c r="P549" s="679"/>
      <c r="Q549" s="679"/>
      <c r="R549" s="679"/>
      <c r="S549" s="679"/>
      <c r="T549" s="679"/>
      <c r="U549" s="679"/>
    </row>
    <row r="550" spans="1:21" ht="15.75" customHeight="1">
      <c r="A550" s="679"/>
      <c r="B550" s="679"/>
      <c r="C550" s="679"/>
      <c r="D550" s="679"/>
      <c r="E550" s="679"/>
      <c r="F550" s="679"/>
      <c r="G550" s="679"/>
      <c r="H550" s="679"/>
      <c r="I550" s="679"/>
      <c r="J550" s="679"/>
      <c r="K550" s="679"/>
      <c r="L550" s="679"/>
      <c r="M550" s="679"/>
      <c r="N550" s="679"/>
      <c r="O550" s="679"/>
      <c r="P550" s="679"/>
      <c r="Q550" s="679"/>
      <c r="R550" s="679"/>
      <c r="S550" s="679"/>
      <c r="T550" s="679"/>
      <c r="U550" s="679"/>
    </row>
    <row r="551" spans="1:21" ht="15.75" customHeight="1">
      <c r="A551" s="679"/>
      <c r="B551" s="679"/>
      <c r="C551" s="679"/>
      <c r="D551" s="679"/>
      <c r="E551" s="679"/>
      <c r="F551" s="679"/>
      <c r="G551" s="679"/>
      <c r="H551" s="679"/>
      <c r="I551" s="679"/>
      <c r="J551" s="679"/>
      <c r="K551" s="679"/>
      <c r="L551" s="679"/>
      <c r="M551" s="679"/>
      <c r="N551" s="679"/>
      <c r="O551" s="679"/>
      <c r="P551" s="679"/>
      <c r="Q551" s="679"/>
      <c r="R551" s="679"/>
      <c r="S551" s="679"/>
      <c r="T551" s="679"/>
      <c r="U551" s="679"/>
    </row>
    <row r="552" spans="1:21" ht="15.75" customHeight="1">
      <c r="A552" s="679"/>
      <c r="B552" s="679"/>
      <c r="C552" s="679"/>
      <c r="D552" s="679"/>
      <c r="E552" s="679"/>
      <c r="F552" s="679"/>
      <c r="G552" s="679"/>
      <c r="H552" s="679"/>
      <c r="I552" s="679"/>
      <c r="J552" s="679"/>
      <c r="K552" s="679"/>
      <c r="L552" s="679"/>
      <c r="M552" s="679"/>
      <c r="N552" s="679"/>
      <c r="O552" s="679"/>
      <c r="P552" s="679"/>
      <c r="Q552" s="679"/>
      <c r="R552" s="679"/>
      <c r="S552" s="679"/>
      <c r="T552" s="679"/>
      <c r="U552" s="679"/>
    </row>
    <row r="553" spans="1:21" ht="15.75" customHeight="1">
      <c r="A553" s="679"/>
      <c r="B553" s="679"/>
      <c r="C553" s="679"/>
      <c r="D553" s="679"/>
      <c r="E553" s="679"/>
      <c r="F553" s="679"/>
      <c r="G553" s="679"/>
      <c r="H553" s="679"/>
      <c r="I553" s="679"/>
      <c r="J553" s="679"/>
      <c r="K553" s="679"/>
      <c r="L553" s="679"/>
      <c r="M553" s="679"/>
      <c r="N553" s="679"/>
      <c r="O553" s="679"/>
      <c r="P553" s="679"/>
      <c r="Q553" s="679"/>
      <c r="R553" s="679"/>
      <c r="S553" s="679"/>
      <c r="T553" s="679"/>
      <c r="U553" s="679"/>
    </row>
    <row r="554" spans="1:21" ht="15.75" customHeight="1">
      <c r="A554" s="679"/>
      <c r="B554" s="679"/>
      <c r="C554" s="679"/>
      <c r="D554" s="679"/>
      <c r="E554" s="679"/>
      <c r="F554" s="679"/>
      <c r="G554" s="679"/>
      <c r="H554" s="679"/>
      <c r="I554" s="679"/>
      <c r="J554" s="679"/>
      <c r="K554" s="679"/>
      <c r="L554" s="679"/>
      <c r="M554" s="679"/>
      <c r="N554" s="679"/>
      <c r="O554" s="679"/>
      <c r="P554" s="679"/>
      <c r="Q554" s="679"/>
      <c r="R554" s="679"/>
      <c r="S554" s="679"/>
      <c r="T554" s="679"/>
      <c r="U554" s="679"/>
    </row>
    <row r="555" spans="1:21" ht="15.75" customHeight="1">
      <c r="A555" s="679"/>
      <c r="B555" s="679"/>
      <c r="C555" s="679"/>
      <c r="D555" s="679"/>
      <c r="E555" s="679"/>
      <c r="F555" s="679"/>
      <c r="G555" s="679"/>
      <c r="H555" s="679"/>
      <c r="I555" s="679"/>
      <c r="J555" s="679"/>
      <c r="K555" s="679"/>
      <c r="L555" s="679"/>
      <c r="M555" s="679"/>
      <c r="N555" s="679"/>
      <c r="O555" s="679"/>
      <c r="P555" s="679"/>
      <c r="Q555" s="679"/>
      <c r="R555" s="679"/>
      <c r="S555" s="679"/>
      <c r="T555" s="679"/>
      <c r="U555" s="679"/>
    </row>
    <row r="556" spans="1:21" ht="15.75" customHeight="1">
      <c r="A556" s="679"/>
      <c r="B556" s="679"/>
      <c r="C556" s="679"/>
      <c r="D556" s="679"/>
      <c r="E556" s="679"/>
      <c r="F556" s="679"/>
      <c r="G556" s="679"/>
      <c r="H556" s="679"/>
      <c r="I556" s="679"/>
      <c r="J556" s="679"/>
      <c r="K556" s="679"/>
      <c r="L556" s="679"/>
      <c r="M556" s="679"/>
      <c r="N556" s="679"/>
      <c r="O556" s="679"/>
      <c r="P556" s="679"/>
      <c r="Q556" s="679"/>
      <c r="R556" s="679"/>
      <c r="S556" s="679"/>
      <c r="T556" s="679"/>
      <c r="U556" s="679"/>
    </row>
    <row r="557" spans="1:21" ht="15.75" customHeight="1">
      <c r="A557" s="679"/>
      <c r="B557" s="679"/>
      <c r="C557" s="679"/>
      <c r="D557" s="679"/>
      <c r="E557" s="679"/>
      <c r="F557" s="679"/>
      <c r="G557" s="679"/>
      <c r="H557" s="679"/>
      <c r="I557" s="679"/>
      <c r="J557" s="679"/>
      <c r="K557" s="679"/>
      <c r="L557" s="679"/>
      <c r="M557" s="679"/>
      <c r="N557" s="679"/>
      <c r="O557" s="679"/>
      <c r="P557" s="679"/>
      <c r="Q557" s="679"/>
      <c r="R557" s="679"/>
      <c r="S557" s="679"/>
      <c r="T557" s="679"/>
      <c r="U557" s="679"/>
    </row>
    <row r="558" spans="1:21" ht="15.75" customHeight="1">
      <c r="A558" s="679"/>
      <c r="B558" s="679"/>
      <c r="C558" s="679"/>
      <c r="D558" s="679"/>
      <c r="E558" s="679"/>
      <c r="F558" s="679"/>
      <c r="G558" s="679"/>
      <c r="H558" s="679"/>
      <c r="I558" s="679"/>
      <c r="J558" s="679"/>
      <c r="K558" s="679"/>
      <c r="L558" s="679"/>
      <c r="M558" s="679"/>
      <c r="N558" s="679"/>
      <c r="O558" s="679"/>
      <c r="P558" s="679"/>
      <c r="Q558" s="679"/>
      <c r="R558" s="679"/>
      <c r="S558" s="679"/>
      <c r="T558" s="679"/>
      <c r="U558" s="679"/>
    </row>
    <row r="559" spans="1:21" ht="15.75" customHeight="1">
      <c r="A559" s="679"/>
      <c r="B559" s="679"/>
      <c r="C559" s="679"/>
      <c r="D559" s="679"/>
      <c r="E559" s="679"/>
      <c r="F559" s="679"/>
      <c r="G559" s="679"/>
      <c r="H559" s="679"/>
      <c r="I559" s="679"/>
      <c r="J559" s="679"/>
      <c r="K559" s="679"/>
      <c r="L559" s="679"/>
      <c r="M559" s="679"/>
      <c r="N559" s="679"/>
      <c r="O559" s="679"/>
      <c r="P559" s="679"/>
      <c r="Q559" s="679"/>
      <c r="R559" s="679"/>
      <c r="S559" s="679"/>
      <c r="T559" s="679"/>
      <c r="U559" s="679"/>
    </row>
    <row r="560" spans="1:21" ht="15.75" customHeight="1">
      <c r="A560" s="679"/>
      <c r="B560" s="679"/>
      <c r="C560" s="679"/>
      <c r="D560" s="679"/>
      <c r="E560" s="679"/>
      <c r="F560" s="679"/>
      <c r="G560" s="679"/>
      <c r="H560" s="679"/>
      <c r="I560" s="679"/>
      <c r="J560" s="679"/>
      <c r="K560" s="679"/>
      <c r="L560" s="679"/>
      <c r="M560" s="679"/>
      <c r="N560" s="679"/>
      <c r="O560" s="679"/>
      <c r="P560" s="679"/>
      <c r="Q560" s="679"/>
      <c r="R560" s="679"/>
      <c r="S560" s="679"/>
      <c r="T560" s="679"/>
      <c r="U560" s="679"/>
    </row>
    <row r="561" spans="1:21" ht="15.75" customHeight="1">
      <c r="A561" s="679"/>
      <c r="B561" s="679"/>
      <c r="C561" s="679"/>
      <c r="D561" s="679"/>
      <c r="E561" s="679"/>
      <c r="F561" s="679"/>
      <c r="G561" s="679"/>
      <c r="H561" s="679"/>
      <c r="I561" s="679"/>
      <c r="J561" s="679"/>
      <c r="K561" s="679"/>
      <c r="L561" s="679"/>
      <c r="M561" s="679"/>
      <c r="N561" s="679"/>
      <c r="O561" s="679"/>
      <c r="P561" s="679"/>
      <c r="Q561" s="679"/>
      <c r="R561" s="679"/>
      <c r="S561" s="679"/>
      <c r="T561" s="679"/>
      <c r="U561" s="679"/>
    </row>
    <row r="562" spans="1:21" ht="15.75" customHeight="1">
      <c r="A562" s="679"/>
      <c r="B562" s="679"/>
      <c r="C562" s="679"/>
      <c r="D562" s="679"/>
      <c r="E562" s="679"/>
      <c r="F562" s="679"/>
      <c r="G562" s="679"/>
      <c r="H562" s="679"/>
      <c r="I562" s="679"/>
      <c r="J562" s="679"/>
      <c r="K562" s="679"/>
      <c r="L562" s="679"/>
      <c r="M562" s="679"/>
      <c r="N562" s="679"/>
      <c r="O562" s="679"/>
      <c r="P562" s="679"/>
      <c r="Q562" s="679"/>
      <c r="R562" s="679"/>
      <c r="S562" s="679"/>
      <c r="T562" s="679"/>
      <c r="U562" s="679"/>
    </row>
    <row r="563" spans="1:21" ht="15.75" customHeight="1">
      <c r="A563" s="679"/>
      <c r="B563" s="679"/>
      <c r="C563" s="679"/>
      <c r="D563" s="679"/>
      <c r="E563" s="679"/>
      <c r="F563" s="679"/>
      <c r="G563" s="679"/>
      <c r="H563" s="679"/>
      <c r="I563" s="679"/>
      <c r="J563" s="679"/>
      <c r="K563" s="679"/>
      <c r="L563" s="679"/>
      <c r="M563" s="679"/>
      <c r="N563" s="679"/>
      <c r="O563" s="679"/>
      <c r="P563" s="679"/>
      <c r="Q563" s="679"/>
      <c r="R563" s="679"/>
      <c r="S563" s="679"/>
      <c r="T563" s="679"/>
      <c r="U563" s="679"/>
    </row>
    <row r="564" spans="1:21" ht="15.75" customHeight="1">
      <c r="A564" s="679"/>
      <c r="B564" s="679"/>
      <c r="C564" s="679"/>
      <c r="D564" s="679"/>
      <c r="E564" s="679"/>
      <c r="F564" s="679"/>
      <c r="G564" s="679"/>
      <c r="H564" s="679"/>
      <c r="I564" s="679"/>
      <c r="J564" s="679"/>
      <c r="K564" s="679"/>
      <c r="L564" s="679"/>
      <c r="M564" s="679"/>
      <c r="N564" s="679"/>
      <c r="O564" s="679"/>
      <c r="P564" s="679"/>
      <c r="Q564" s="679"/>
      <c r="R564" s="679"/>
      <c r="S564" s="679"/>
      <c r="T564" s="679"/>
      <c r="U564" s="679"/>
    </row>
    <row r="565" spans="1:21" ht="15.75" customHeight="1">
      <c r="A565" s="679"/>
      <c r="B565" s="679"/>
      <c r="C565" s="679"/>
      <c r="D565" s="679"/>
      <c r="E565" s="679"/>
      <c r="F565" s="679"/>
      <c r="G565" s="679"/>
      <c r="H565" s="679"/>
      <c r="I565" s="679"/>
      <c r="J565" s="679"/>
      <c r="K565" s="679"/>
      <c r="L565" s="679"/>
      <c r="M565" s="679"/>
      <c r="N565" s="679"/>
      <c r="O565" s="679"/>
      <c r="P565" s="679"/>
      <c r="Q565" s="679"/>
      <c r="R565" s="679"/>
      <c r="S565" s="679"/>
      <c r="T565" s="679"/>
      <c r="U565" s="679"/>
    </row>
    <row r="566" spans="1:21" ht="15.75" customHeight="1">
      <c r="A566" s="679"/>
      <c r="B566" s="679"/>
      <c r="C566" s="679"/>
      <c r="D566" s="679"/>
      <c r="E566" s="679"/>
      <c r="F566" s="679"/>
      <c r="G566" s="679"/>
      <c r="H566" s="679"/>
      <c r="I566" s="679"/>
      <c r="J566" s="679"/>
      <c r="K566" s="679"/>
      <c r="L566" s="679"/>
      <c r="M566" s="679"/>
      <c r="N566" s="679"/>
      <c r="O566" s="679"/>
      <c r="P566" s="679"/>
      <c r="Q566" s="679"/>
      <c r="R566" s="679"/>
      <c r="S566" s="679"/>
      <c r="T566" s="679"/>
      <c r="U566" s="679"/>
    </row>
    <row r="567" spans="1:21" ht="15.75" customHeight="1">
      <c r="A567" s="679"/>
      <c r="B567" s="679"/>
      <c r="C567" s="679"/>
      <c r="D567" s="679"/>
      <c r="E567" s="679"/>
      <c r="F567" s="679"/>
      <c r="G567" s="679"/>
      <c r="H567" s="679"/>
      <c r="I567" s="679"/>
      <c r="J567" s="679"/>
      <c r="K567" s="679"/>
      <c r="L567" s="679"/>
      <c r="M567" s="679"/>
      <c r="N567" s="679"/>
      <c r="O567" s="679"/>
      <c r="P567" s="679"/>
      <c r="Q567" s="679"/>
      <c r="R567" s="679"/>
      <c r="S567" s="679"/>
      <c r="T567" s="679"/>
      <c r="U567" s="679"/>
    </row>
    <row r="568" spans="1:21" ht="15.75" customHeight="1">
      <c r="A568" s="679"/>
      <c r="B568" s="679"/>
      <c r="C568" s="679"/>
      <c r="D568" s="679"/>
      <c r="E568" s="679"/>
      <c r="F568" s="679"/>
      <c r="G568" s="679"/>
      <c r="H568" s="679"/>
      <c r="I568" s="679"/>
      <c r="J568" s="679"/>
      <c r="K568" s="679"/>
      <c r="L568" s="679"/>
      <c r="M568" s="679"/>
      <c r="N568" s="679"/>
      <c r="O568" s="679"/>
      <c r="P568" s="679"/>
      <c r="Q568" s="679"/>
      <c r="R568" s="679"/>
      <c r="S568" s="679"/>
      <c r="T568" s="679"/>
      <c r="U568" s="679"/>
    </row>
    <row r="569" spans="1:21" ht="15.75" customHeight="1">
      <c r="A569" s="679"/>
      <c r="B569" s="679"/>
      <c r="C569" s="679"/>
      <c r="D569" s="679"/>
      <c r="E569" s="679"/>
      <c r="F569" s="679"/>
      <c r="G569" s="679"/>
      <c r="H569" s="679"/>
      <c r="I569" s="679"/>
      <c r="J569" s="679"/>
      <c r="K569" s="679"/>
      <c r="L569" s="679"/>
      <c r="M569" s="679"/>
      <c r="N569" s="679"/>
      <c r="O569" s="679"/>
      <c r="P569" s="679"/>
      <c r="Q569" s="679"/>
      <c r="R569" s="679"/>
      <c r="S569" s="679"/>
      <c r="T569" s="679"/>
      <c r="U569" s="679"/>
    </row>
    <row r="570" spans="1:21" ht="15.75" customHeight="1">
      <c r="A570" s="679"/>
      <c r="B570" s="679"/>
      <c r="C570" s="679"/>
      <c r="D570" s="679"/>
      <c r="E570" s="679"/>
      <c r="F570" s="679"/>
      <c r="G570" s="679"/>
      <c r="H570" s="679"/>
      <c r="I570" s="679"/>
      <c r="J570" s="679"/>
      <c r="K570" s="679"/>
      <c r="L570" s="679"/>
      <c r="M570" s="679"/>
      <c r="N570" s="679"/>
      <c r="O570" s="679"/>
      <c r="P570" s="679"/>
      <c r="Q570" s="679"/>
      <c r="R570" s="679"/>
      <c r="S570" s="679"/>
      <c r="T570" s="679"/>
      <c r="U570" s="679"/>
    </row>
    <row r="571" spans="1:21" ht="15.75" customHeight="1">
      <c r="A571" s="679"/>
      <c r="B571" s="679"/>
      <c r="C571" s="679"/>
      <c r="D571" s="679"/>
      <c r="E571" s="679"/>
      <c r="F571" s="679"/>
      <c r="G571" s="679"/>
      <c r="H571" s="679"/>
      <c r="I571" s="679"/>
      <c r="J571" s="679"/>
      <c r="K571" s="679"/>
      <c r="L571" s="679"/>
      <c r="M571" s="679"/>
      <c r="N571" s="679"/>
      <c r="O571" s="679"/>
      <c r="P571" s="679"/>
      <c r="Q571" s="679"/>
      <c r="R571" s="679"/>
      <c r="S571" s="679"/>
      <c r="T571" s="679"/>
      <c r="U571" s="679"/>
    </row>
    <row r="572" spans="1:21" ht="15.75" customHeight="1">
      <c r="A572" s="679"/>
      <c r="B572" s="679"/>
      <c r="C572" s="679"/>
      <c r="D572" s="679"/>
      <c r="E572" s="679"/>
      <c r="F572" s="679"/>
      <c r="G572" s="679"/>
      <c r="H572" s="679"/>
      <c r="I572" s="679"/>
      <c r="J572" s="679"/>
      <c r="K572" s="679"/>
      <c r="L572" s="679"/>
      <c r="M572" s="679"/>
      <c r="N572" s="679"/>
      <c r="O572" s="679"/>
      <c r="P572" s="679"/>
      <c r="Q572" s="679"/>
      <c r="R572" s="679"/>
      <c r="S572" s="679"/>
      <c r="T572" s="679"/>
      <c r="U572" s="679"/>
    </row>
    <row r="573" spans="1:21" ht="15.75" customHeight="1">
      <c r="A573" s="679"/>
      <c r="B573" s="679"/>
      <c r="C573" s="679"/>
      <c r="D573" s="679"/>
      <c r="E573" s="679"/>
      <c r="F573" s="679"/>
      <c r="G573" s="679"/>
      <c r="H573" s="679"/>
      <c r="I573" s="679"/>
      <c r="J573" s="679"/>
      <c r="K573" s="679"/>
      <c r="L573" s="679"/>
      <c r="M573" s="679"/>
      <c r="N573" s="679"/>
      <c r="O573" s="679"/>
      <c r="P573" s="679"/>
      <c r="Q573" s="679"/>
      <c r="R573" s="679"/>
      <c r="S573" s="679"/>
      <c r="T573" s="679"/>
      <c r="U573" s="679"/>
    </row>
    <row r="574" spans="1:21" ht="15.75" customHeight="1">
      <c r="A574" s="679"/>
      <c r="B574" s="679"/>
      <c r="C574" s="679"/>
      <c r="D574" s="679"/>
      <c r="E574" s="679"/>
      <c r="F574" s="679"/>
      <c r="G574" s="679"/>
      <c r="H574" s="679"/>
      <c r="I574" s="679"/>
      <c r="J574" s="679"/>
      <c r="K574" s="679"/>
      <c r="L574" s="679"/>
      <c r="M574" s="679"/>
      <c r="N574" s="679"/>
      <c r="O574" s="679"/>
      <c r="P574" s="679"/>
      <c r="Q574" s="679"/>
      <c r="R574" s="679"/>
      <c r="S574" s="679"/>
      <c r="T574" s="679"/>
      <c r="U574" s="679"/>
    </row>
    <row r="575" spans="1:21" ht="15.75" customHeight="1">
      <c r="A575" s="679"/>
      <c r="B575" s="679"/>
      <c r="C575" s="679"/>
      <c r="D575" s="679"/>
      <c r="E575" s="679"/>
      <c r="F575" s="679"/>
      <c r="G575" s="679"/>
      <c r="H575" s="679"/>
      <c r="I575" s="679"/>
      <c r="J575" s="679"/>
      <c r="K575" s="679"/>
      <c r="L575" s="679"/>
      <c r="M575" s="679"/>
      <c r="N575" s="679"/>
      <c r="O575" s="679"/>
      <c r="P575" s="679"/>
      <c r="Q575" s="679"/>
      <c r="R575" s="679"/>
      <c r="S575" s="679"/>
      <c r="T575" s="679"/>
      <c r="U575" s="679"/>
    </row>
    <row r="576" spans="1:21" ht="15.75" customHeight="1">
      <c r="A576" s="679"/>
      <c r="B576" s="679"/>
      <c r="C576" s="679"/>
      <c r="D576" s="679"/>
      <c r="E576" s="679"/>
      <c r="F576" s="679"/>
      <c r="G576" s="679"/>
      <c r="H576" s="679"/>
      <c r="I576" s="679"/>
      <c r="J576" s="679"/>
      <c r="K576" s="679"/>
      <c r="L576" s="679"/>
      <c r="M576" s="679"/>
      <c r="N576" s="679"/>
      <c r="O576" s="679"/>
      <c r="P576" s="679"/>
      <c r="Q576" s="679"/>
      <c r="R576" s="679"/>
      <c r="S576" s="679"/>
      <c r="T576" s="679"/>
      <c r="U576" s="679"/>
    </row>
    <row r="577" spans="1:21" ht="15.75" customHeight="1">
      <c r="A577" s="679"/>
      <c r="B577" s="679"/>
      <c r="C577" s="679"/>
      <c r="D577" s="679"/>
      <c r="E577" s="679"/>
      <c r="F577" s="679"/>
      <c r="G577" s="679"/>
      <c r="H577" s="679"/>
      <c r="I577" s="679"/>
      <c r="J577" s="679"/>
      <c r="K577" s="679"/>
      <c r="L577" s="679"/>
      <c r="M577" s="679"/>
      <c r="N577" s="679"/>
      <c r="O577" s="679"/>
      <c r="P577" s="679"/>
      <c r="Q577" s="679"/>
      <c r="R577" s="679"/>
      <c r="S577" s="679"/>
      <c r="T577" s="679"/>
      <c r="U577" s="679"/>
    </row>
    <row r="578" spans="1:21" ht="15.75" customHeight="1">
      <c r="A578" s="679"/>
      <c r="B578" s="679"/>
      <c r="C578" s="679"/>
      <c r="D578" s="679"/>
      <c r="E578" s="679"/>
      <c r="F578" s="679"/>
      <c r="G578" s="679"/>
      <c r="H578" s="679"/>
      <c r="I578" s="679"/>
      <c r="J578" s="679"/>
      <c r="K578" s="679"/>
      <c r="L578" s="679"/>
      <c r="M578" s="679"/>
      <c r="N578" s="679"/>
      <c r="O578" s="679"/>
      <c r="P578" s="679"/>
      <c r="Q578" s="679"/>
      <c r="R578" s="679"/>
      <c r="S578" s="679"/>
      <c r="T578" s="679"/>
      <c r="U578" s="679"/>
    </row>
    <row r="579" spans="1:21" ht="15.75" customHeight="1">
      <c r="A579" s="679"/>
      <c r="B579" s="679"/>
      <c r="C579" s="679"/>
      <c r="D579" s="679"/>
      <c r="E579" s="679"/>
      <c r="F579" s="679"/>
      <c r="G579" s="679"/>
      <c r="H579" s="679"/>
      <c r="I579" s="679"/>
      <c r="J579" s="679"/>
      <c r="K579" s="679"/>
      <c r="L579" s="679"/>
      <c r="M579" s="679"/>
      <c r="N579" s="679"/>
      <c r="O579" s="679"/>
      <c r="P579" s="679"/>
      <c r="Q579" s="679"/>
      <c r="R579" s="679"/>
      <c r="S579" s="679"/>
      <c r="T579" s="679"/>
      <c r="U579" s="679"/>
    </row>
    <row r="580" spans="1:21" ht="15.75" customHeight="1">
      <c r="A580" s="679"/>
      <c r="B580" s="679"/>
      <c r="C580" s="679"/>
      <c r="D580" s="679"/>
      <c r="E580" s="679"/>
      <c r="F580" s="679"/>
      <c r="G580" s="679"/>
      <c r="H580" s="679"/>
      <c r="I580" s="679"/>
      <c r="J580" s="679"/>
      <c r="K580" s="679"/>
      <c r="L580" s="679"/>
      <c r="M580" s="679"/>
      <c r="N580" s="679"/>
      <c r="O580" s="679"/>
      <c r="P580" s="679"/>
      <c r="Q580" s="679"/>
      <c r="R580" s="679"/>
      <c r="S580" s="679"/>
      <c r="T580" s="679"/>
      <c r="U580" s="679"/>
    </row>
    <row r="581" spans="1:21" ht="15.75" customHeight="1">
      <c r="A581" s="679"/>
      <c r="B581" s="679"/>
      <c r="C581" s="679"/>
      <c r="D581" s="679"/>
      <c r="E581" s="679"/>
      <c r="F581" s="679"/>
      <c r="G581" s="679"/>
      <c r="H581" s="679"/>
      <c r="I581" s="679"/>
      <c r="J581" s="679"/>
      <c r="K581" s="679"/>
      <c r="L581" s="679"/>
      <c r="M581" s="679"/>
      <c r="N581" s="679"/>
      <c r="O581" s="679"/>
      <c r="P581" s="679"/>
      <c r="Q581" s="679"/>
      <c r="R581" s="679"/>
      <c r="S581" s="679"/>
      <c r="T581" s="679"/>
      <c r="U581" s="679"/>
    </row>
    <row r="582" spans="1:21" ht="15.75" customHeight="1">
      <c r="A582" s="679"/>
      <c r="B582" s="679"/>
      <c r="C582" s="679"/>
      <c r="D582" s="679"/>
      <c r="E582" s="679"/>
      <c r="F582" s="679"/>
      <c r="G582" s="679"/>
      <c r="H582" s="679"/>
      <c r="I582" s="679"/>
      <c r="J582" s="679"/>
      <c r="K582" s="679"/>
      <c r="L582" s="679"/>
      <c r="M582" s="679"/>
      <c r="N582" s="679"/>
      <c r="O582" s="679"/>
      <c r="P582" s="679"/>
      <c r="Q582" s="679"/>
      <c r="R582" s="679"/>
      <c r="S582" s="679"/>
      <c r="T582" s="679"/>
      <c r="U582" s="679"/>
    </row>
    <row r="583" spans="1:21" ht="15.75" customHeight="1">
      <c r="A583" s="679"/>
      <c r="B583" s="679"/>
      <c r="C583" s="679"/>
      <c r="D583" s="679"/>
      <c r="E583" s="679"/>
      <c r="F583" s="679"/>
      <c r="G583" s="679"/>
      <c r="H583" s="679"/>
      <c r="I583" s="679"/>
      <c r="J583" s="679"/>
      <c r="K583" s="679"/>
      <c r="L583" s="679"/>
      <c r="M583" s="679"/>
      <c r="N583" s="679"/>
      <c r="O583" s="679"/>
      <c r="P583" s="679"/>
      <c r="Q583" s="679"/>
      <c r="R583" s="679"/>
      <c r="S583" s="679"/>
      <c r="T583" s="679"/>
      <c r="U583" s="679"/>
    </row>
    <row r="584" spans="1:21" ht="15.75" customHeight="1">
      <c r="A584" s="679"/>
      <c r="B584" s="679"/>
      <c r="C584" s="679"/>
      <c r="D584" s="679"/>
      <c r="E584" s="679"/>
      <c r="F584" s="679"/>
      <c r="G584" s="679"/>
      <c r="H584" s="679"/>
      <c r="I584" s="679"/>
      <c r="J584" s="679"/>
      <c r="K584" s="679"/>
      <c r="L584" s="679"/>
      <c r="M584" s="679"/>
      <c r="N584" s="679"/>
      <c r="O584" s="679"/>
      <c r="P584" s="679"/>
      <c r="Q584" s="679"/>
      <c r="R584" s="679"/>
      <c r="S584" s="679"/>
      <c r="T584" s="679"/>
      <c r="U584" s="679"/>
    </row>
    <row r="585" spans="1:21" ht="15.75" customHeight="1">
      <c r="A585" s="679"/>
      <c r="B585" s="679"/>
      <c r="C585" s="679"/>
      <c r="D585" s="679"/>
      <c r="E585" s="679"/>
      <c r="F585" s="679"/>
      <c r="G585" s="679"/>
      <c r="H585" s="679"/>
      <c r="I585" s="679"/>
      <c r="J585" s="679"/>
      <c r="K585" s="679"/>
      <c r="L585" s="679"/>
      <c r="M585" s="679"/>
      <c r="N585" s="679"/>
      <c r="O585" s="679"/>
      <c r="P585" s="679"/>
      <c r="Q585" s="679"/>
      <c r="R585" s="679"/>
      <c r="S585" s="679"/>
      <c r="T585" s="679"/>
      <c r="U585" s="679"/>
    </row>
    <row r="586" spans="1:21" ht="15.75" customHeight="1">
      <c r="A586" s="679"/>
      <c r="B586" s="679"/>
      <c r="C586" s="679"/>
      <c r="D586" s="679"/>
      <c r="E586" s="679"/>
      <c r="F586" s="679"/>
      <c r="G586" s="679"/>
      <c r="H586" s="679"/>
      <c r="I586" s="679"/>
      <c r="J586" s="679"/>
      <c r="K586" s="679"/>
      <c r="L586" s="679"/>
      <c r="M586" s="679"/>
      <c r="N586" s="679"/>
      <c r="O586" s="679"/>
      <c r="P586" s="679"/>
      <c r="Q586" s="679"/>
      <c r="R586" s="679"/>
      <c r="S586" s="679"/>
      <c r="T586" s="679"/>
      <c r="U586" s="679"/>
    </row>
    <row r="587" spans="1:21" ht="15.75" customHeight="1">
      <c r="A587" s="679"/>
      <c r="B587" s="679"/>
      <c r="C587" s="679"/>
      <c r="D587" s="679"/>
      <c r="E587" s="679"/>
      <c r="F587" s="679"/>
      <c r="G587" s="679"/>
      <c r="H587" s="679"/>
      <c r="I587" s="679"/>
      <c r="J587" s="679"/>
      <c r="K587" s="679"/>
      <c r="L587" s="679"/>
      <c r="M587" s="679"/>
      <c r="N587" s="679"/>
      <c r="O587" s="679"/>
      <c r="P587" s="679"/>
      <c r="Q587" s="679"/>
      <c r="R587" s="679"/>
      <c r="S587" s="679"/>
      <c r="T587" s="679"/>
      <c r="U587" s="679"/>
    </row>
    <row r="588" spans="1:21" ht="15.75" customHeight="1">
      <c r="A588" s="679"/>
      <c r="B588" s="679"/>
      <c r="C588" s="679"/>
      <c r="D588" s="679"/>
      <c r="E588" s="679"/>
      <c r="F588" s="679"/>
      <c r="G588" s="679"/>
      <c r="H588" s="679"/>
      <c r="I588" s="679"/>
      <c r="J588" s="679"/>
      <c r="K588" s="679"/>
      <c r="L588" s="679"/>
      <c r="M588" s="679"/>
      <c r="N588" s="679"/>
      <c r="O588" s="679"/>
      <c r="P588" s="679"/>
      <c r="Q588" s="679"/>
      <c r="R588" s="679"/>
      <c r="S588" s="679"/>
      <c r="T588" s="679"/>
      <c r="U588" s="679"/>
    </row>
    <row r="589" spans="1:21" ht="15.75" customHeight="1">
      <c r="A589" s="679"/>
      <c r="B589" s="679"/>
      <c r="C589" s="679"/>
      <c r="D589" s="679"/>
      <c r="E589" s="679"/>
      <c r="F589" s="679"/>
      <c r="G589" s="679"/>
      <c r="H589" s="679"/>
      <c r="I589" s="679"/>
      <c r="J589" s="679"/>
      <c r="K589" s="679"/>
      <c r="L589" s="679"/>
      <c r="M589" s="679"/>
      <c r="N589" s="679"/>
      <c r="O589" s="679"/>
      <c r="P589" s="679"/>
      <c r="Q589" s="679"/>
      <c r="R589" s="679"/>
      <c r="S589" s="679"/>
      <c r="T589" s="679"/>
      <c r="U589" s="679"/>
    </row>
    <row r="590" spans="1:21" ht="15.75" customHeight="1">
      <c r="A590" s="679"/>
      <c r="B590" s="679"/>
      <c r="C590" s="679"/>
      <c r="D590" s="679"/>
      <c r="E590" s="679"/>
      <c r="F590" s="679"/>
      <c r="G590" s="679"/>
      <c r="H590" s="679"/>
      <c r="I590" s="679"/>
      <c r="J590" s="679"/>
      <c r="K590" s="679"/>
      <c r="L590" s="679"/>
      <c r="M590" s="679"/>
      <c r="N590" s="679"/>
      <c r="O590" s="679"/>
      <c r="P590" s="679"/>
      <c r="Q590" s="679"/>
      <c r="R590" s="679"/>
      <c r="S590" s="679"/>
      <c r="T590" s="679"/>
      <c r="U590" s="679"/>
    </row>
    <row r="591" spans="1:21" ht="15.75" customHeight="1">
      <c r="A591" s="679"/>
      <c r="B591" s="679"/>
      <c r="C591" s="679"/>
      <c r="D591" s="679"/>
      <c r="E591" s="679"/>
      <c r="F591" s="679"/>
      <c r="G591" s="679"/>
      <c r="H591" s="679"/>
      <c r="I591" s="679"/>
      <c r="J591" s="679"/>
      <c r="K591" s="679"/>
      <c r="L591" s="679"/>
      <c r="M591" s="679"/>
      <c r="N591" s="679"/>
      <c r="O591" s="679"/>
      <c r="P591" s="679"/>
      <c r="Q591" s="679"/>
      <c r="R591" s="679"/>
      <c r="S591" s="679"/>
      <c r="T591" s="679"/>
      <c r="U591" s="679"/>
    </row>
    <row r="592" spans="1:21" ht="15.75" customHeight="1">
      <c r="A592" s="679"/>
      <c r="B592" s="679"/>
      <c r="C592" s="679"/>
      <c r="D592" s="679"/>
      <c r="E592" s="679"/>
      <c r="F592" s="679"/>
      <c r="G592" s="679"/>
      <c r="H592" s="679"/>
      <c r="I592" s="679"/>
      <c r="J592" s="679"/>
      <c r="K592" s="679"/>
      <c r="L592" s="679"/>
      <c r="M592" s="679"/>
      <c r="N592" s="679"/>
      <c r="O592" s="679"/>
      <c r="P592" s="679"/>
      <c r="Q592" s="679"/>
      <c r="R592" s="679"/>
      <c r="S592" s="679"/>
      <c r="T592" s="679"/>
      <c r="U592" s="679"/>
    </row>
    <row r="593" spans="1:21" ht="15.75" customHeight="1">
      <c r="A593" s="679"/>
      <c r="B593" s="679"/>
      <c r="C593" s="679"/>
      <c r="D593" s="679"/>
      <c r="E593" s="679"/>
      <c r="F593" s="679"/>
      <c r="G593" s="679"/>
      <c r="H593" s="679"/>
      <c r="I593" s="679"/>
      <c r="J593" s="679"/>
      <c r="K593" s="679"/>
      <c r="L593" s="679"/>
      <c r="M593" s="679"/>
      <c r="N593" s="679"/>
      <c r="O593" s="679"/>
      <c r="P593" s="679"/>
      <c r="Q593" s="679"/>
      <c r="R593" s="679"/>
      <c r="S593" s="679"/>
      <c r="T593" s="679"/>
      <c r="U593" s="679"/>
    </row>
    <row r="594" spans="1:21" ht="15.75" customHeight="1">
      <c r="A594" s="679"/>
      <c r="B594" s="679"/>
      <c r="C594" s="679"/>
      <c r="D594" s="679"/>
      <c r="E594" s="679"/>
      <c r="F594" s="679"/>
      <c r="G594" s="679"/>
      <c r="H594" s="679"/>
      <c r="I594" s="679"/>
      <c r="J594" s="679"/>
      <c r="K594" s="679"/>
      <c r="L594" s="679"/>
      <c r="M594" s="679"/>
      <c r="N594" s="679"/>
      <c r="O594" s="679"/>
      <c r="P594" s="679"/>
      <c r="Q594" s="679"/>
      <c r="R594" s="679"/>
      <c r="S594" s="679"/>
      <c r="T594" s="679"/>
      <c r="U594" s="679"/>
    </row>
    <row r="595" spans="1:21" ht="15.75" customHeight="1">
      <c r="A595" s="679"/>
      <c r="B595" s="679"/>
      <c r="C595" s="679"/>
      <c r="D595" s="679"/>
      <c r="E595" s="679"/>
      <c r="F595" s="679"/>
      <c r="G595" s="679"/>
      <c r="H595" s="679"/>
      <c r="I595" s="679"/>
      <c r="J595" s="679"/>
      <c r="K595" s="679"/>
      <c r="L595" s="679"/>
      <c r="M595" s="679"/>
      <c r="N595" s="679"/>
      <c r="O595" s="679"/>
      <c r="P595" s="679"/>
      <c r="Q595" s="679"/>
      <c r="R595" s="679"/>
      <c r="S595" s="679"/>
      <c r="T595" s="679"/>
      <c r="U595" s="679"/>
    </row>
    <row r="596" spans="1:21" ht="15.75" customHeight="1">
      <c r="A596" s="679"/>
      <c r="B596" s="679"/>
      <c r="C596" s="679"/>
      <c r="D596" s="679"/>
      <c r="E596" s="679"/>
      <c r="F596" s="679"/>
      <c r="G596" s="679"/>
      <c r="H596" s="679"/>
      <c r="I596" s="679"/>
      <c r="J596" s="679"/>
      <c r="K596" s="679"/>
      <c r="L596" s="679"/>
      <c r="M596" s="679"/>
      <c r="N596" s="679"/>
      <c r="O596" s="679"/>
      <c r="P596" s="679"/>
      <c r="Q596" s="679"/>
      <c r="R596" s="679"/>
      <c r="S596" s="679"/>
      <c r="T596" s="679"/>
      <c r="U596" s="679"/>
    </row>
    <row r="597" spans="1:21" ht="15.75" customHeight="1">
      <c r="A597" s="679"/>
      <c r="B597" s="679"/>
      <c r="C597" s="679"/>
      <c r="D597" s="679"/>
      <c r="E597" s="679"/>
      <c r="F597" s="679"/>
      <c r="G597" s="679"/>
      <c r="H597" s="679"/>
      <c r="I597" s="679"/>
      <c r="J597" s="679"/>
      <c r="K597" s="679"/>
      <c r="L597" s="679"/>
      <c r="M597" s="679"/>
      <c r="N597" s="679"/>
      <c r="O597" s="679"/>
      <c r="P597" s="679"/>
      <c r="Q597" s="679"/>
      <c r="R597" s="679"/>
      <c r="S597" s="679"/>
      <c r="T597" s="679"/>
      <c r="U597" s="679"/>
    </row>
    <row r="598" spans="1:21" ht="15.75" customHeight="1">
      <c r="A598" s="679"/>
      <c r="B598" s="679"/>
      <c r="C598" s="679"/>
      <c r="D598" s="679"/>
      <c r="E598" s="679"/>
      <c r="F598" s="679"/>
      <c r="G598" s="679"/>
      <c r="H598" s="679"/>
      <c r="I598" s="679"/>
      <c r="J598" s="679"/>
      <c r="K598" s="679"/>
      <c r="L598" s="679"/>
      <c r="M598" s="679"/>
      <c r="N598" s="679"/>
      <c r="O598" s="679"/>
      <c r="P598" s="679"/>
      <c r="Q598" s="679"/>
      <c r="R598" s="679"/>
      <c r="S598" s="679"/>
      <c r="T598" s="679"/>
      <c r="U598" s="679"/>
    </row>
    <row r="599" spans="1:21" ht="15.75" customHeight="1">
      <c r="A599" s="679"/>
      <c r="B599" s="679"/>
      <c r="C599" s="679"/>
      <c r="D599" s="679"/>
      <c r="E599" s="679"/>
      <c r="F599" s="679"/>
      <c r="G599" s="679"/>
      <c r="H599" s="679"/>
      <c r="I599" s="679"/>
      <c r="J599" s="679"/>
      <c r="K599" s="679"/>
      <c r="L599" s="679"/>
      <c r="M599" s="679"/>
      <c r="N599" s="679"/>
      <c r="O599" s="679"/>
      <c r="P599" s="679"/>
      <c r="Q599" s="679"/>
      <c r="R599" s="679"/>
      <c r="S599" s="679"/>
      <c r="T599" s="679"/>
      <c r="U599" s="679"/>
    </row>
    <row r="600" spans="1:21" ht="15.75" customHeight="1">
      <c r="A600" s="679"/>
      <c r="B600" s="679"/>
      <c r="C600" s="679"/>
      <c r="D600" s="679"/>
      <c r="E600" s="679"/>
      <c r="F600" s="679"/>
      <c r="G600" s="679"/>
      <c r="H600" s="679"/>
      <c r="I600" s="679"/>
      <c r="J600" s="679"/>
      <c r="K600" s="679"/>
      <c r="L600" s="679"/>
      <c r="M600" s="679"/>
      <c r="N600" s="679"/>
      <c r="O600" s="679"/>
      <c r="P600" s="679"/>
      <c r="Q600" s="679"/>
      <c r="R600" s="679"/>
      <c r="S600" s="679"/>
      <c r="T600" s="679"/>
      <c r="U600" s="679"/>
    </row>
    <row r="601" spans="1:21" ht="15.75" customHeight="1">
      <c r="A601" s="679"/>
      <c r="B601" s="679"/>
      <c r="C601" s="679"/>
      <c r="D601" s="679"/>
      <c r="E601" s="679"/>
      <c r="F601" s="679"/>
      <c r="G601" s="679"/>
      <c r="H601" s="679"/>
      <c r="I601" s="679"/>
      <c r="J601" s="679"/>
      <c r="K601" s="679"/>
      <c r="L601" s="679"/>
      <c r="M601" s="679"/>
      <c r="N601" s="679"/>
      <c r="O601" s="679"/>
      <c r="P601" s="679"/>
      <c r="Q601" s="679"/>
      <c r="R601" s="679"/>
      <c r="S601" s="679"/>
      <c r="T601" s="679"/>
      <c r="U601" s="679"/>
    </row>
    <row r="602" spans="1:21" ht="15.75" customHeight="1">
      <c r="A602" s="679"/>
      <c r="B602" s="679"/>
      <c r="C602" s="679"/>
      <c r="D602" s="679"/>
      <c r="E602" s="679"/>
      <c r="F602" s="679"/>
      <c r="G602" s="679"/>
      <c r="H602" s="679"/>
      <c r="I602" s="679"/>
      <c r="J602" s="679"/>
      <c r="K602" s="679"/>
      <c r="L602" s="679"/>
      <c r="M602" s="679"/>
      <c r="N602" s="679"/>
      <c r="O602" s="679"/>
      <c r="P602" s="679"/>
      <c r="Q602" s="679"/>
      <c r="R602" s="679"/>
      <c r="S602" s="679"/>
      <c r="T602" s="679"/>
      <c r="U602" s="679"/>
    </row>
    <row r="603" spans="1:21" ht="15.75" customHeight="1">
      <c r="A603" s="679"/>
      <c r="B603" s="679"/>
      <c r="C603" s="679"/>
      <c r="D603" s="679"/>
      <c r="E603" s="679"/>
      <c r="F603" s="679"/>
      <c r="G603" s="679"/>
      <c r="H603" s="679"/>
      <c r="I603" s="679"/>
      <c r="J603" s="679"/>
      <c r="K603" s="679"/>
      <c r="L603" s="679"/>
      <c r="M603" s="679"/>
      <c r="N603" s="679"/>
      <c r="O603" s="679"/>
      <c r="P603" s="679"/>
      <c r="Q603" s="679"/>
      <c r="R603" s="679"/>
      <c r="S603" s="679"/>
      <c r="T603" s="679"/>
      <c r="U603" s="679"/>
    </row>
    <row r="604" spans="1:21" ht="15.75" customHeight="1">
      <c r="A604" s="679"/>
      <c r="B604" s="679"/>
      <c r="C604" s="679"/>
      <c r="D604" s="679"/>
      <c r="E604" s="679"/>
      <c r="F604" s="679"/>
      <c r="G604" s="679"/>
      <c r="H604" s="679"/>
      <c r="I604" s="679"/>
      <c r="J604" s="679"/>
      <c r="K604" s="679"/>
      <c r="L604" s="679"/>
      <c r="M604" s="679"/>
      <c r="N604" s="679"/>
      <c r="O604" s="679"/>
      <c r="P604" s="679"/>
      <c r="Q604" s="679"/>
      <c r="R604" s="679"/>
      <c r="S604" s="679"/>
      <c r="T604" s="679"/>
      <c r="U604" s="679"/>
    </row>
    <row r="605" spans="1:21" ht="15.75" customHeight="1">
      <c r="A605" s="679"/>
      <c r="B605" s="679"/>
      <c r="C605" s="679"/>
      <c r="D605" s="679"/>
      <c r="E605" s="679"/>
      <c r="F605" s="679"/>
      <c r="G605" s="679"/>
      <c r="H605" s="679"/>
      <c r="I605" s="679"/>
      <c r="J605" s="679"/>
      <c r="K605" s="679"/>
      <c r="L605" s="679"/>
      <c r="M605" s="679"/>
      <c r="N605" s="679"/>
      <c r="O605" s="679"/>
      <c r="P605" s="679"/>
      <c r="Q605" s="679"/>
      <c r="R605" s="679"/>
      <c r="S605" s="679"/>
      <c r="T605" s="679"/>
      <c r="U605" s="679"/>
    </row>
    <row r="606" spans="1:21" ht="15.75" customHeight="1">
      <c r="A606" s="679"/>
      <c r="B606" s="679"/>
      <c r="C606" s="679"/>
      <c r="D606" s="679"/>
      <c r="E606" s="679"/>
      <c r="F606" s="679"/>
      <c r="G606" s="679"/>
      <c r="H606" s="679"/>
      <c r="I606" s="679"/>
      <c r="J606" s="679"/>
      <c r="K606" s="679"/>
      <c r="L606" s="679"/>
      <c r="M606" s="679"/>
      <c r="N606" s="679"/>
      <c r="O606" s="679"/>
      <c r="P606" s="679"/>
      <c r="Q606" s="679"/>
      <c r="R606" s="679"/>
      <c r="S606" s="679"/>
      <c r="T606" s="679"/>
      <c r="U606" s="679"/>
    </row>
    <row r="607" spans="1:21" ht="15.75" customHeight="1">
      <c r="A607" s="679"/>
      <c r="B607" s="679"/>
      <c r="C607" s="679"/>
      <c r="D607" s="679"/>
      <c r="E607" s="679"/>
      <c r="F607" s="679"/>
      <c r="G607" s="679"/>
      <c r="H607" s="679"/>
      <c r="I607" s="679"/>
      <c r="J607" s="679"/>
      <c r="K607" s="679"/>
      <c r="L607" s="679"/>
      <c r="M607" s="679"/>
      <c r="N607" s="679"/>
      <c r="O607" s="679"/>
      <c r="P607" s="679"/>
      <c r="Q607" s="679"/>
      <c r="R607" s="679"/>
      <c r="S607" s="679"/>
      <c r="T607" s="679"/>
      <c r="U607" s="679"/>
    </row>
    <row r="608" spans="1:21" ht="15.75" customHeight="1">
      <c r="A608" s="679"/>
      <c r="B608" s="679"/>
      <c r="C608" s="679"/>
      <c r="D608" s="679"/>
      <c r="E608" s="679"/>
      <c r="F608" s="679"/>
      <c r="G608" s="679"/>
      <c r="H608" s="679"/>
      <c r="I608" s="679"/>
      <c r="J608" s="679"/>
      <c r="K608" s="679"/>
      <c r="L608" s="679"/>
      <c r="M608" s="679"/>
      <c r="N608" s="679"/>
      <c r="O608" s="679"/>
      <c r="P608" s="679"/>
      <c r="Q608" s="679"/>
      <c r="R608" s="679"/>
      <c r="S608" s="679"/>
      <c r="T608" s="679"/>
      <c r="U608" s="679"/>
    </row>
    <row r="609" spans="1:21" ht="15.75" customHeight="1">
      <c r="A609" s="679"/>
      <c r="B609" s="679"/>
      <c r="C609" s="679"/>
      <c r="D609" s="679"/>
      <c r="E609" s="679"/>
      <c r="F609" s="679"/>
      <c r="G609" s="679"/>
      <c r="H609" s="679"/>
      <c r="I609" s="679"/>
      <c r="J609" s="679"/>
      <c r="K609" s="679"/>
      <c r="L609" s="679"/>
      <c r="M609" s="679"/>
      <c r="N609" s="679"/>
      <c r="O609" s="679"/>
      <c r="P609" s="679"/>
      <c r="Q609" s="679"/>
      <c r="R609" s="679"/>
      <c r="S609" s="679"/>
      <c r="T609" s="679"/>
      <c r="U609" s="679"/>
    </row>
    <row r="610" spans="1:21" ht="15.75" customHeight="1">
      <c r="A610" s="679"/>
      <c r="B610" s="679"/>
      <c r="C610" s="679"/>
      <c r="D610" s="679"/>
      <c r="E610" s="679"/>
      <c r="F610" s="679"/>
      <c r="G610" s="679"/>
      <c r="H610" s="679"/>
      <c r="I610" s="679"/>
      <c r="J610" s="679"/>
      <c r="K610" s="679"/>
      <c r="L610" s="679"/>
      <c r="M610" s="679"/>
      <c r="N610" s="679"/>
      <c r="O610" s="679"/>
      <c r="P610" s="679"/>
      <c r="Q610" s="679"/>
      <c r="R610" s="679"/>
      <c r="S610" s="679"/>
      <c r="T610" s="679"/>
      <c r="U610" s="679"/>
    </row>
    <row r="611" spans="1:21" ht="15.75" customHeight="1">
      <c r="A611" s="679"/>
      <c r="B611" s="679"/>
      <c r="C611" s="679"/>
      <c r="D611" s="679"/>
      <c r="E611" s="679"/>
      <c r="F611" s="679"/>
      <c r="G611" s="679"/>
      <c r="H611" s="679"/>
      <c r="I611" s="679"/>
      <c r="J611" s="679"/>
      <c r="K611" s="679"/>
      <c r="L611" s="679"/>
      <c r="M611" s="679"/>
      <c r="N611" s="679"/>
      <c r="O611" s="679"/>
      <c r="P611" s="679"/>
      <c r="Q611" s="679"/>
      <c r="R611" s="679"/>
      <c r="S611" s="679"/>
      <c r="T611" s="679"/>
      <c r="U611" s="679"/>
    </row>
    <row r="612" spans="1:21" ht="15.75" customHeight="1">
      <c r="A612" s="679"/>
      <c r="B612" s="679"/>
      <c r="C612" s="679"/>
      <c r="D612" s="679"/>
      <c r="E612" s="679"/>
      <c r="F612" s="679"/>
      <c r="G612" s="679"/>
      <c r="H612" s="679"/>
      <c r="I612" s="679"/>
      <c r="J612" s="679"/>
      <c r="K612" s="679"/>
      <c r="L612" s="679"/>
      <c r="M612" s="679"/>
      <c r="N612" s="679"/>
      <c r="O612" s="679"/>
      <c r="P612" s="679"/>
      <c r="Q612" s="679"/>
      <c r="R612" s="679"/>
      <c r="S612" s="679"/>
      <c r="T612" s="679"/>
      <c r="U612" s="679"/>
    </row>
    <row r="613" spans="1:21" ht="15.75" customHeight="1">
      <c r="A613" s="679"/>
      <c r="B613" s="679"/>
      <c r="C613" s="679"/>
      <c r="D613" s="679"/>
      <c r="E613" s="679"/>
      <c r="F613" s="679"/>
      <c r="G613" s="679"/>
      <c r="H613" s="679"/>
      <c r="I613" s="679"/>
      <c r="J613" s="679"/>
      <c r="K613" s="679"/>
      <c r="L613" s="679"/>
      <c r="M613" s="679"/>
      <c r="N613" s="679"/>
      <c r="O613" s="679"/>
      <c r="P613" s="679"/>
      <c r="Q613" s="679"/>
      <c r="R613" s="679"/>
      <c r="S613" s="679"/>
      <c r="T613" s="679"/>
      <c r="U613" s="679"/>
    </row>
    <row r="614" spans="1:21" ht="15.75" customHeight="1">
      <c r="A614" s="679"/>
      <c r="B614" s="679"/>
      <c r="C614" s="679"/>
      <c r="D614" s="679"/>
      <c r="E614" s="679"/>
      <c r="F614" s="679"/>
      <c r="G614" s="679"/>
      <c r="H614" s="679"/>
      <c r="I614" s="679"/>
      <c r="J614" s="679"/>
      <c r="K614" s="679"/>
      <c r="L614" s="679"/>
      <c r="M614" s="679"/>
      <c r="N614" s="679"/>
      <c r="O614" s="679"/>
      <c r="P614" s="679"/>
      <c r="Q614" s="679"/>
      <c r="R614" s="679"/>
      <c r="S614" s="679"/>
      <c r="T614" s="679"/>
      <c r="U614" s="679"/>
    </row>
    <row r="615" spans="1:21" ht="15.75" customHeight="1">
      <c r="A615" s="679"/>
      <c r="B615" s="679"/>
      <c r="C615" s="679"/>
      <c r="D615" s="679"/>
      <c r="E615" s="679"/>
      <c r="F615" s="679"/>
      <c r="G615" s="679"/>
      <c r="H615" s="679"/>
      <c r="I615" s="679"/>
      <c r="J615" s="679"/>
      <c r="K615" s="679"/>
      <c r="L615" s="679"/>
      <c r="M615" s="679"/>
      <c r="N615" s="679"/>
      <c r="O615" s="679"/>
      <c r="P615" s="679"/>
      <c r="Q615" s="679"/>
      <c r="R615" s="679"/>
      <c r="S615" s="679"/>
      <c r="T615" s="679"/>
      <c r="U615" s="679"/>
    </row>
    <row r="616" spans="1:21" ht="15.75" customHeight="1">
      <c r="A616" s="679"/>
      <c r="B616" s="679"/>
      <c r="C616" s="679"/>
      <c r="D616" s="679"/>
      <c r="E616" s="679"/>
      <c r="F616" s="679"/>
      <c r="G616" s="679"/>
      <c r="H616" s="679"/>
      <c r="I616" s="679"/>
      <c r="J616" s="679"/>
      <c r="K616" s="679"/>
      <c r="L616" s="679"/>
      <c r="M616" s="679"/>
      <c r="N616" s="679"/>
      <c r="O616" s="679"/>
      <c r="P616" s="679"/>
      <c r="Q616" s="679"/>
      <c r="R616" s="679"/>
      <c r="S616" s="679"/>
      <c r="T616" s="679"/>
      <c r="U616" s="679"/>
    </row>
    <row r="617" spans="1:21" ht="15.75" customHeight="1">
      <c r="A617" s="679"/>
      <c r="B617" s="679"/>
      <c r="C617" s="679"/>
      <c r="D617" s="679"/>
      <c r="E617" s="679"/>
      <c r="F617" s="679"/>
      <c r="G617" s="679"/>
      <c r="H617" s="679"/>
      <c r="I617" s="679"/>
      <c r="J617" s="679"/>
      <c r="K617" s="679"/>
      <c r="L617" s="679"/>
      <c r="M617" s="679"/>
      <c r="N617" s="679"/>
      <c r="O617" s="679"/>
      <c r="P617" s="679"/>
      <c r="Q617" s="679"/>
      <c r="R617" s="679"/>
      <c r="S617" s="679"/>
      <c r="T617" s="679"/>
      <c r="U617" s="679"/>
    </row>
    <row r="618" spans="1:21" ht="15.75" customHeight="1">
      <c r="A618" s="679"/>
      <c r="B618" s="679"/>
      <c r="C618" s="679"/>
      <c r="D618" s="679"/>
      <c r="E618" s="679"/>
      <c r="F618" s="679"/>
      <c r="G618" s="679"/>
      <c r="H618" s="679"/>
      <c r="I618" s="679"/>
      <c r="J618" s="679"/>
      <c r="K618" s="679"/>
      <c r="L618" s="679"/>
      <c r="M618" s="679"/>
      <c r="N618" s="679"/>
      <c r="O618" s="679"/>
      <c r="P618" s="679"/>
      <c r="Q618" s="679"/>
      <c r="R618" s="679"/>
      <c r="S618" s="679"/>
      <c r="T618" s="679"/>
      <c r="U618" s="679"/>
    </row>
    <row r="619" spans="1:21" ht="15.75" customHeight="1">
      <c r="A619" s="679"/>
      <c r="B619" s="679"/>
      <c r="C619" s="679"/>
      <c r="D619" s="679"/>
      <c r="E619" s="679"/>
      <c r="F619" s="679"/>
      <c r="G619" s="679"/>
      <c r="H619" s="679"/>
      <c r="I619" s="679"/>
      <c r="J619" s="679"/>
      <c r="K619" s="679"/>
      <c r="L619" s="679"/>
      <c r="M619" s="679"/>
      <c r="N619" s="679"/>
      <c r="O619" s="679"/>
      <c r="P619" s="679"/>
      <c r="Q619" s="679"/>
      <c r="R619" s="679"/>
      <c r="S619" s="679"/>
      <c r="T619" s="679"/>
      <c r="U619" s="679"/>
    </row>
    <row r="620" spans="1:21" ht="15.75" customHeight="1">
      <c r="A620" s="679"/>
      <c r="B620" s="679"/>
      <c r="C620" s="679"/>
      <c r="D620" s="679"/>
      <c r="E620" s="679"/>
      <c r="F620" s="679"/>
      <c r="G620" s="679"/>
      <c r="H620" s="679"/>
      <c r="I620" s="679"/>
      <c r="J620" s="679"/>
      <c r="K620" s="679"/>
      <c r="L620" s="679"/>
      <c r="M620" s="679"/>
      <c r="N620" s="679"/>
      <c r="O620" s="679"/>
      <c r="P620" s="679"/>
      <c r="Q620" s="679"/>
      <c r="R620" s="679"/>
      <c r="S620" s="679"/>
      <c r="T620" s="679"/>
      <c r="U620" s="679"/>
    </row>
    <row r="621" spans="1:21" ht="15.75" customHeight="1">
      <c r="A621" s="679"/>
      <c r="B621" s="679"/>
      <c r="C621" s="679"/>
      <c r="D621" s="679"/>
      <c r="E621" s="679"/>
      <c r="F621" s="679"/>
      <c r="G621" s="679"/>
      <c r="H621" s="679"/>
      <c r="I621" s="679"/>
      <c r="J621" s="679"/>
      <c r="K621" s="679"/>
      <c r="L621" s="679"/>
      <c r="M621" s="679"/>
      <c r="N621" s="679"/>
      <c r="O621" s="679"/>
      <c r="P621" s="679"/>
      <c r="Q621" s="679"/>
      <c r="R621" s="679"/>
      <c r="S621" s="679"/>
      <c r="T621" s="679"/>
      <c r="U621" s="679"/>
    </row>
    <row r="622" spans="1:21" ht="15.75" customHeight="1">
      <c r="A622" s="679"/>
      <c r="B622" s="679"/>
      <c r="C622" s="679"/>
      <c r="D622" s="679"/>
      <c r="E622" s="679"/>
      <c r="F622" s="679"/>
      <c r="G622" s="679"/>
      <c r="H622" s="679"/>
      <c r="I622" s="679"/>
      <c r="J622" s="679"/>
      <c r="K622" s="679"/>
      <c r="L622" s="679"/>
      <c r="M622" s="679"/>
      <c r="N622" s="679"/>
      <c r="O622" s="679"/>
      <c r="P622" s="679"/>
      <c r="Q622" s="679"/>
      <c r="R622" s="679"/>
      <c r="S622" s="679"/>
      <c r="T622" s="679"/>
      <c r="U622" s="679"/>
    </row>
    <row r="623" spans="1:21" ht="15.75" customHeight="1">
      <c r="A623" s="679"/>
      <c r="B623" s="679"/>
      <c r="C623" s="679"/>
      <c r="D623" s="679"/>
      <c r="E623" s="679"/>
      <c r="F623" s="679"/>
      <c r="G623" s="679"/>
      <c r="H623" s="679"/>
      <c r="I623" s="679"/>
      <c r="J623" s="679"/>
      <c r="K623" s="679"/>
      <c r="L623" s="679"/>
      <c r="M623" s="679"/>
      <c r="N623" s="679"/>
      <c r="O623" s="679"/>
      <c r="P623" s="679"/>
      <c r="Q623" s="679"/>
      <c r="R623" s="679"/>
      <c r="S623" s="679"/>
      <c r="T623" s="679"/>
      <c r="U623" s="679"/>
    </row>
    <row r="624" spans="1:21" ht="15.75" customHeight="1">
      <c r="A624" s="679"/>
      <c r="B624" s="679"/>
      <c r="C624" s="679"/>
      <c r="D624" s="679"/>
      <c r="E624" s="679"/>
      <c r="F624" s="679"/>
      <c r="G624" s="679"/>
      <c r="H624" s="679"/>
      <c r="I624" s="679"/>
      <c r="J624" s="679"/>
      <c r="K624" s="679"/>
      <c r="L624" s="679"/>
      <c r="M624" s="679"/>
      <c r="N624" s="679"/>
      <c r="O624" s="679"/>
      <c r="P624" s="679"/>
      <c r="Q624" s="679"/>
      <c r="R624" s="679"/>
      <c r="S624" s="679"/>
      <c r="T624" s="679"/>
      <c r="U624" s="679"/>
    </row>
  </sheetData>
  <pageMargins left="0.27559055118110237" right="0.27559055118110237" top="0.39370078740157483" bottom="0.39370078740157483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22"/>
  <dimension ref="A1:Z470"/>
  <sheetViews>
    <sheetView showGridLines="0" topLeftCell="A24" zoomScaleNormal="100" workbookViewId="0">
      <selection activeCell="A48" sqref="A48:E90"/>
    </sheetView>
  </sheetViews>
  <sheetFormatPr baseColWidth="10" defaultColWidth="12.5" defaultRowHeight="15" customHeight="1"/>
  <cols>
    <col min="1" max="1" width="19.33203125" style="389" customWidth="1"/>
    <col min="2" max="2" width="12.5" style="389" customWidth="1"/>
    <col min="3" max="3" width="13.33203125" style="389" customWidth="1"/>
    <col min="4" max="4" width="15.1640625" style="389" customWidth="1"/>
    <col min="5" max="5" width="13.33203125" style="389" customWidth="1"/>
    <col min="6" max="25" width="11.5" style="389" customWidth="1"/>
    <col min="26" max="16384" width="12.5" style="389"/>
  </cols>
  <sheetData>
    <row r="1" spans="1:26" ht="12.75" customHeight="1">
      <c r="A1" s="387" t="s">
        <v>382</v>
      </c>
      <c r="B1" s="397"/>
      <c r="C1" s="394"/>
      <c r="D1" s="397"/>
      <c r="E1" s="397"/>
      <c r="F1" s="388"/>
      <c r="G1" s="388"/>
      <c r="H1" s="388"/>
      <c r="I1" s="388"/>
      <c r="J1" s="388"/>
      <c r="K1" s="388"/>
      <c r="L1" s="388"/>
      <c r="M1" s="388"/>
      <c r="N1" s="388"/>
      <c r="O1" s="388"/>
      <c r="P1" s="388"/>
      <c r="Q1" s="388"/>
      <c r="R1" s="388"/>
      <c r="S1" s="388"/>
      <c r="T1" s="388"/>
      <c r="U1" s="388"/>
      <c r="V1" s="388"/>
      <c r="W1" s="388"/>
      <c r="X1" s="388"/>
      <c r="Y1" s="388"/>
      <c r="Z1" s="388"/>
    </row>
    <row r="2" spans="1:26" ht="12.75" customHeight="1">
      <c r="A2" s="390" t="s">
        <v>583</v>
      </c>
      <c r="B2" s="397"/>
      <c r="C2" s="394"/>
      <c r="D2" s="397"/>
      <c r="E2" s="397"/>
      <c r="F2" s="388"/>
      <c r="G2" s="388"/>
      <c r="H2" s="388"/>
      <c r="I2" s="388"/>
      <c r="J2" s="388"/>
      <c r="K2" s="388"/>
      <c r="L2" s="388"/>
      <c r="M2" s="388"/>
      <c r="N2" s="388"/>
      <c r="O2" s="388"/>
      <c r="P2" s="388"/>
      <c r="Q2" s="388"/>
      <c r="R2" s="388"/>
      <c r="S2" s="388"/>
      <c r="T2" s="388"/>
      <c r="U2" s="388"/>
      <c r="V2" s="388"/>
      <c r="W2" s="388"/>
      <c r="X2" s="388"/>
      <c r="Y2" s="388"/>
      <c r="Z2" s="388"/>
    </row>
    <row r="3" spans="1:26" ht="5" customHeight="1">
      <c r="A3" s="262"/>
      <c r="B3" s="395"/>
      <c r="C3" s="398"/>
      <c r="D3" s="395"/>
      <c r="E3" s="395"/>
      <c r="F3" s="388"/>
      <c r="G3" s="388"/>
      <c r="H3" s="388"/>
      <c r="I3" s="388"/>
      <c r="J3" s="388"/>
      <c r="K3" s="388"/>
      <c r="L3" s="388"/>
      <c r="M3" s="388"/>
      <c r="N3" s="388"/>
      <c r="O3" s="388"/>
      <c r="P3" s="388"/>
      <c r="Q3" s="388"/>
      <c r="R3" s="388"/>
      <c r="S3" s="388"/>
      <c r="T3" s="388"/>
      <c r="U3" s="388"/>
      <c r="V3" s="388"/>
      <c r="W3" s="388"/>
      <c r="X3" s="388"/>
      <c r="Y3" s="388"/>
      <c r="Z3" s="388"/>
    </row>
    <row r="4" spans="1:26" ht="18" customHeight="1">
      <c r="A4" s="402" t="s">
        <v>0</v>
      </c>
      <c r="B4" s="402" t="s">
        <v>580</v>
      </c>
      <c r="C4" s="402" t="s">
        <v>384</v>
      </c>
      <c r="D4" s="402" t="s">
        <v>581</v>
      </c>
      <c r="E4" s="402" t="s">
        <v>582</v>
      </c>
      <c r="F4" s="391"/>
      <c r="G4" s="391"/>
      <c r="H4" s="391"/>
      <c r="I4" s="391"/>
      <c r="J4" s="391"/>
      <c r="K4" s="391"/>
      <c r="L4" s="391"/>
      <c r="M4" s="391"/>
      <c r="N4" s="391"/>
      <c r="O4" s="391"/>
      <c r="P4" s="391"/>
      <c r="Q4" s="391"/>
      <c r="R4" s="391"/>
      <c r="S4" s="391"/>
      <c r="T4" s="391"/>
      <c r="U4" s="391"/>
      <c r="V4" s="391"/>
      <c r="W4" s="391"/>
      <c r="X4" s="391"/>
      <c r="Y4" s="391"/>
      <c r="Z4" s="391"/>
    </row>
    <row r="5" spans="1:26" ht="3" customHeight="1">
      <c r="A5" s="404"/>
      <c r="B5" s="404"/>
      <c r="C5" s="404"/>
      <c r="D5" s="404"/>
      <c r="E5" s="404"/>
      <c r="F5" s="391"/>
      <c r="G5" s="391"/>
      <c r="H5" s="391"/>
      <c r="I5" s="391"/>
      <c r="J5" s="391"/>
      <c r="K5" s="391"/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</row>
    <row r="6" spans="1:26" ht="12" customHeight="1">
      <c r="A6" s="406" t="s">
        <v>400</v>
      </c>
      <c r="B6" s="601" t="s">
        <v>4</v>
      </c>
      <c r="C6" s="601" t="s">
        <v>4</v>
      </c>
      <c r="D6" s="601">
        <f>AVERAGE(D7)</f>
        <v>98.33</v>
      </c>
      <c r="E6" s="601" t="s">
        <v>4</v>
      </c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</row>
    <row r="7" spans="1:26" ht="12" customHeight="1">
      <c r="A7" s="408" t="s">
        <v>404</v>
      </c>
      <c r="B7" s="414" t="s">
        <v>351</v>
      </c>
      <c r="C7" s="414" t="s">
        <v>351</v>
      </c>
      <c r="D7" s="414">
        <v>98.33</v>
      </c>
      <c r="E7" s="414" t="s">
        <v>351</v>
      </c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</row>
    <row r="8" spans="1:26" ht="12" customHeight="1">
      <c r="A8" s="406" t="s">
        <v>367</v>
      </c>
      <c r="B8" s="601" t="s">
        <v>4</v>
      </c>
      <c r="C8" s="413">
        <f t="shared" ref="C8:E8" si="0">AVERAGE(C9:C14)</f>
        <v>80</v>
      </c>
      <c r="D8" s="413">
        <f t="shared" si="0"/>
        <v>84.665999999999997</v>
      </c>
      <c r="E8" s="413">
        <f t="shared" si="0"/>
        <v>40</v>
      </c>
      <c r="F8" s="391"/>
      <c r="G8" s="391"/>
      <c r="H8" s="391"/>
      <c r="I8" s="391"/>
      <c r="J8" s="391"/>
      <c r="K8" s="391"/>
      <c r="L8" s="391"/>
      <c r="M8" s="391"/>
      <c r="N8" s="391"/>
      <c r="O8" s="391"/>
      <c r="P8" s="391"/>
      <c r="Q8" s="391"/>
      <c r="R8" s="391"/>
      <c r="S8" s="391"/>
      <c r="T8" s="391"/>
      <c r="U8" s="391"/>
      <c r="V8" s="391"/>
      <c r="W8" s="391"/>
      <c r="X8" s="391"/>
      <c r="Y8" s="391"/>
      <c r="Z8" s="391"/>
    </row>
    <row r="9" spans="1:26" ht="12" customHeight="1">
      <c r="A9" s="415" t="s">
        <v>435</v>
      </c>
      <c r="B9" s="414" t="s">
        <v>351</v>
      </c>
      <c r="C9" s="414">
        <v>80</v>
      </c>
      <c r="D9" s="414" t="s">
        <v>351</v>
      </c>
      <c r="E9" s="414" t="s">
        <v>351</v>
      </c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Q9" s="391"/>
      <c r="R9" s="391"/>
      <c r="S9" s="391"/>
      <c r="T9" s="391"/>
      <c r="U9" s="391"/>
      <c r="V9" s="391"/>
      <c r="W9" s="391"/>
      <c r="X9" s="391"/>
      <c r="Y9" s="391"/>
      <c r="Z9" s="391"/>
    </row>
    <row r="10" spans="1:26" ht="12" customHeight="1">
      <c r="A10" s="415" t="s">
        <v>453</v>
      </c>
      <c r="B10" s="414" t="s">
        <v>351</v>
      </c>
      <c r="C10" s="414" t="s">
        <v>351</v>
      </c>
      <c r="D10" s="414">
        <v>83</v>
      </c>
      <c r="E10" s="414" t="s">
        <v>351</v>
      </c>
      <c r="F10" s="391"/>
      <c r="G10" s="391"/>
      <c r="H10" s="391"/>
      <c r="I10" s="391"/>
      <c r="J10" s="391"/>
      <c r="K10" s="391"/>
      <c r="L10" s="391"/>
      <c r="M10" s="391"/>
      <c r="N10" s="391"/>
      <c r="O10" s="391"/>
      <c r="P10" s="391"/>
      <c r="Q10" s="391"/>
      <c r="R10" s="391"/>
      <c r="S10" s="391"/>
      <c r="T10" s="391"/>
      <c r="U10" s="391"/>
      <c r="V10" s="391"/>
      <c r="W10" s="391"/>
      <c r="X10" s="391"/>
      <c r="Y10" s="391"/>
      <c r="Z10" s="391"/>
    </row>
    <row r="11" spans="1:26" ht="12" customHeight="1">
      <c r="A11" s="415" t="s">
        <v>370</v>
      </c>
      <c r="B11" s="414" t="s">
        <v>351</v>
      </c>
      <c r="C11" s="414" t="s">
        <v>351</v>
      </c>
      <c r="D11" s="414">
        <v>72</v>
      </c>
      <c r="E11" s="414" t="s">
        <v>351</v>
      </c>
      <c r="F11" s="391"/>
      <c r="G11" s="391"/>
      <c r="H11" s="391"/>
      <c r="I11" s="391"/>
      <c r="J11" s="391"/>
      <c r="K11" s="391"/>
      <c r="L11" s="391"/>
      <c r="M11" s="391"/>
      <c r="N11" s="391"/>
      <c r="O11" s="391"/>
      <c r="P11" s="391"/>
      <c r="Q11" s="391"/>
      <c r="R11" s="391"/>
      <c r="S11" s="391"/>
      <c r="T11" s="391"/>
      <c r="U11" s="391"/>
      <c r="V11" s="391"/>
      <c r="W11" s="391"/>
      <c r="X11" s="391"/>
      <c r="Y11" s="391"/>
      <c r="Z11" s="391"/>
    </row>
    <row r="12" spans="1:26" ht="12" customHeight="1">
      <c r="A12" s="415" t="s">
        <v>369</v>
      </c>
      <c r="B12" s="414" t="s">
        <v>351</v>
      </c>
      <c r="C12" s="414" t="s">
        <v>351</v>
      </c>
      <c r="D12" s="414">
        <v>85</v>
      </c>
      <c r="E12" s="414" t="s">
        <v>351</v>
      </c>
      <c r="F12" s="391"/>
      <c r="G12" s="391"/>
      <c r="H12" s="391"/>
      <c r="I12" s="391"/>
      <c r="J12" s="391"/>
      <c r="K12" s="391"/>
      <c r="L12" s="391"/>
      <c r="M12" s="391"/>
      <c r="N12" s="391"/>
      <c r="O12" s="391"/>
      <c r="P12" s="391"/>
      <c r="Q12" s="391"/>
      <c r="R12" s="391"/>
      <c r="S12" s="391"/>
      <c r="T12" s="391"/>
      <c r="U12" s="391"/>
      <c r="V12" s="391"/>
      <c r="W12" s="391"/>
      <c r="X12" s="391"/>
      <c r="Y12" s="391"/>
      <c r="Z12" s="391"/>
    </row>
    <row r="13" spans="1:26" ht="12" customHeight="1">
      <c r="A13" s="415" t="s">
        <v>386</v>
      </c>
      <c r="B13" s="414" t="s">
        <v>351</v>
      </c>
      <c r="C13" s="414" t="s">
        <v>351</v>
      </c>
      <c r="D13" s="414">
        <v>88.33</v>
      </c>
      <c r="E13" s="414">
        <v>40</v>
      </c>
      <c r="F13" s="391"/>
      <c r="G13" s="391"/>
      <c r="H13" s="391"/>
      <c r="I13" s="391"/>
      <c r="J13" s="391"/>
      <c r="K13" s="391"/>
      <c r="L13" s="391"/>
      <c r="M13" s="391"/>
      <c r="N13" s="391"/>
      <c r="O13" s="391"/>
      <c r="P13" s="391"/>
      <c r="Q13" s="391"/>
      <c r="R13" s="391"/>
      <c r="S13" s="391"/>
      <c r="T13" s="391"/>
      <c r="U13" s="391"/>
      <c r="V13" s="391"/>
      <c r="W13" s="391"/>
      <c r="X13" s="391"/>
      <c r="Y13" s="391"/>
      <c r="Z13" s="391"/>
    </row>
    <row r="14" spans="1:26" ht="12" customHeight="1">
      <c r="A14" s="415" t="s">
        <v>368</v>
      </c>
      <c r="B14" s="414" t="s">
        <v>351</v>
      </c>
      <c r="C14" s="414" t="s">
        <v>351</v>
      </c>
      <c r="D14" s="414">
        <v>95</v>
      </c>
      <c r="E14" s="414" t="s">
        <v>351</v>
      </c>
      <c r="F14" s="391"/>
      <c r="G14" s="391"/>
      <c r="H14" s="391"/>
      <c r="I14" s="391"/>
      <c r="J14" s="391"/>
      <c r="K14" s="391"/>
      <c r="L14" s="391"/>
      <c r="M14" s="391"/>
      <c r="N14" s="391"/>
      <c r="O14" s="391"/>
      <c r="P14" s="391"/>
      <c r="Q14" s="391"/>
      <c r="R14" s="391"/>
      <c r="S14" s="391"/>
      <c r="T14" s="391"/>
      <c r="U14" s="391"/>
      <c r="V14" s="391"/>
      <c r="W14" s="391"/>
      <c r="X14" s="391"/>
      <c r="Y14" s="391"/>
      <c r="Z14" s="391"/>
    </row>
    <row r="15" spans="1:26" ht="12" customHeight="1">
      <c r="A15" s="406" t="s">
        <v>2</v>
      </c>
      <c r="B15" s="413">
        <f>AVERAGE(B16:B21)</f>
        <v>97.083333333333329</v>
      </c>
      <c r="C15" s="413" t="s">
        <v>4</v>
      </c>
      <c r="D15" s="413">
        <f t="shared" ref="D15:E15" si="1">AVERAGE(D16:D21)</f>
        <v>85.93</v>
      </c>
      <c r="E15" s="413">
        <f t="shared" si="1"/>
        <v>28.417999999999999</v>
      </c>
      <c r="F15" s="391"/>
      <c r="G15" s="391"/>
      <c r="H15" s="391"/>
      <c r="I15" s="391"/>
      <c r="J15" s="391"/>
      <c r="K15" s="391"/>
      <c r="L15" s="391"/>
      <c r="M15" s="391"/>
      <c r="N15" s="391"/>
      <c r="O15" s="391"/>
      <c r="P15" s="391"/>
      <c r="Q15" s="391"/>
      <c r="R15" s="391"/>
      <c r="S15" s="391"/>
      <c r="T15" s="391"/>
      <c r="U15" s="391"/>
      <c r="V15" s="391"/>
      <c r="W15" s="391"/>
      <c r="X15" s="391"/>
      <c r="Y15" s="391"/>
      <c r="Z15" s="391"/>
    </row>
    <row r="16" spans="1:26" ht="12" customHeight="1">
      <c r="A16" s="415" t="s">
        <v>66</v>
      </c>
      <c r="B16" s="414" t="s">
        <v>351</v>
      </c>
      <c r="C16" s="414" t="s">
        <v>351</v>
      </c>
      <c r="D16" s="414">
        <v>79.5</v>
      </c>
      <c r="E16" s="414">
        <v>23.25</v>
      </c>
      <c r="F16" s="391"/>
      <c r="G16" s="391"/>
      <c r="H16" s="391"/>
      <c r="I16" s="391"/>
      <c r="J16" s="391"/>
      <c r="K16" s="391"/>
      <c r="L16" s="391"/>
      <c r="M16" s="391"/>
      <c r="N16" s="391"/>
      <c r="O16" s="391"/>
      <c r="P16" s="391"/>
      <c r="Q16" s="391"/>
      <c r="R16" s="391"/>
      <c r="S16" s="391"/>
      <c r="T16" s="391"/>
      <c r="U16" s="391"/>
      <c r="V16" s="391"/>
      <c r="W16" s="391"/>
      <c r="X16" s="391"/>
      <c r="Y16" s="391"/>
      <c r="Z16" s="391"/>
    </row>
    <row r="17" spans="1:26" ht="12" customHeight="1">
      <c r="A17" s="415" t="s">
        <v>71</v>
      </c>
      <c r="B17" s="414">
        <v>98.25</v>
      </c>
      <c r="C17" s="414" t="s">
        <v>351</v>
      </c>
      <c r="D17" s="414">
        <v>100.25</v>
      </c>
      <c r="E17" s="414">
        <v>35</v>
      </c>
      <c r="F17" s="391"/>
      <c r="G17" s="391"/>
      <c r="H17" s="391"/>
      <c r="I17" s="391"/>
      <c r="J17" s="391"/>
      <c r="K17" s="391"/>
      <c r="L17" s="391"/>
      <c r="M17" s="391"/>
      <c r="N17" s="391"/>
      <c r="O17" s="391"/>
      <c r="P17" s="391"/>
      <c r="Q17" s="391"/>
      <c r="R17" s="391"/>
      <c r="S17" s="391"/>
      <c r="T17" s="391"/>
      <c r="U17" s="391"/>
      <c r="V17" s="391"/>
      <c r="W17" s="391"/>
      <c r="X17" s="391"/>
      <c r="Y17" s="391"/>
      <c r="Z17" s="391"/>
    </row>
    <row r="18" spans="1:26" ht="12" customHeight="1">
      <c r="A18" s="415" t="s">
        <v>5</v>
      </c>
      <c r="B18" s="414">
        <v>99</v>
      </c>
      <c r="C18" s="414" t="s">
        <v>351</v>
      </c>
      <c r="D18" s="414">
        <v>80</v>
      </c>
      <c r="E18" s="414">
        <v>26.34</v>
      </c>
      <c r="F18" s="391"/>
      <c r="G18" s="391"/>
      <c r="H18" s="391"/>
      <c r="I18" s="391"/>
      <c r="J18" s="391"/>
      <c r="K18" s="391"/>
      <c r="L18" s="391"/>
      <c r="M18" s="391"/>
      <c r="N18" s="391"/>
      <c r="O18" s="391"/>
      <c r="P18" s="391"/>
      <c r="Q18" s="391"/>
      <c r="R18" s="391"/>
      <c r="S18" s="391"/>
      <c r="T18" s="391"/>
      <c r="U18" s="391"/>
      <c r="V18" s="391"/>
      <c r="W18" s="391"/>
      <c r="X18" s="391"/>
      <c r="Y18" s="391"/>
      <c r="Z18" s="391"/>
    </row>
    <row r="19" spans="1:26" ht="12" customHeight="1">
      <c r="A19" s="415" t="s">
        <v>164</v>
      </c>
      <c r="B19" s="414">
        <v>94</v>
      </c>
      <c r="C19" s="414" t="s">
        <v>351</v>
      </c>
      <c r="D19" s="414">
        <v>81</v>
      </c>
      <c r="E19" s="414">
        <v>26.5</v>
      </c>
      <c r="F19" s="391"/>
      <c r="G19" s="391"/>
      <c r="H19" s="391"/>
      <c r="I19" s="391"/>
      <c r="J19" s="391"/>
      <c r="K19" s="391"/>
      <c r="L19" s="391"/>
      <c r="M19" s="391"/>
      <c r="N19" s="391"/>
      <c r="O19" s="391"/>
      <c r="P19" s="391"/>
      <c r="Q19" s="391"/>
      <c r="R19" s="391"/>
      <c r="S19" s="391"/>
      <c r="T19" s="391"/>
      <c r="U19" s="391"/>
      <c r="V19" s="391"/>
      <c r="W19" s="391"/>
      <c r="X19" s="391"/>
      <c r="Y19" s="391"/>
      <c r="Z19" s="391"/>
    </row>
    <row r="20" spans="1:26" ht="12" customHeight="1">
      <c r="A20" s="415" t="s">
        <v>347</v>
      </c>
      <c r="B20" s="414" t="s">
        <v>351</v>
      </c>
      <c r="C20" s="414" t="s">
        <v>351</v>
      </c>
      <c r="D20" s="414">
        <v>85.5</v>
      </c>
      <c r="E20" s="414">
        <v>31</v>
      </c>
      <c r="F20" s="391"/>
      <c r="G20" s="391"/>
      <c r="H20" s="391"/>
      <c r="I20" s="391"/>
      <c r="J20" s="391"/>
      <c r="K20" s="391"/>
      <c r="L20" s="391"/>
      <c r="M20" s="391"/>
      <c r="N20" s="391"/>
      <c r="O20" s="391"/>
      <c r="P20" s="391"/>
      <c r="Q20" s="391"/>
      <c r="R20" s="391"/>
      <c r="S20" s="391"/>
      <c r="T20" s="391"/>
      <c r="U20" s="391"/>
      <c r="V20" s="391"/>
      <c r="W20" s="391"/>
      <c r="X20" s="391"/>
      <c r="Y20" s="391"/>
      <c r="Z20" s="391"/>
    </row>
    <row r="21" spans="1:26" ht="12" customHeight="1">
      <c r="A21" s="415" t="s">
        <v>51</v>
      </c>
      <c r="B21" s="414" t="s">
        <v>351</v>
      </c>
      <c r="C21" s="414" t="s">
        <v>351</v>
      </c>
      <c r="D21" s="414">
        <v>89.33</v>
      </c>
      <c r="E21" s="414" t="s">
        <v>351</v>
      </c>
      <c r="F21" s="391"/>
      <c r="G21" s="391"/>
      <c r="H21" s="391"/>
      <c r="I21" s="391"/>
      <c r="J21" s="391"/>
      <c r="K21" s="391"/>
      <c r="L21" s="391"/>
      <c r="M21" s="391"/>
      <c r="N21" s="391"/>
      <c r="O21" s="391"/>
      <c r="P21" s="391"/>
      <c r="Q21" s="391"/>
      <c r="R21" s="391"/>
      <c r="S21" s="391"/>
      <c r="T21" s="391"/>
      <c r="U21" s="391"/>
      <c r="V21" s="391"/>
      <c r="W21" s="391"/>
      <c r="X21" s="391"/>
      <c r="Y21" s="391"/>
      <c r="Z21" s="391"/>
    </row>
    <row r="22" spans="1:26" ht="12" customHeight="1">
      <c r="A22" s="406" t="s">
        <v>65</v>
      </c>
      <c r="B22" s="413">
        <f t="shared" ref="B22:E22" si="2">AVERAGE(B23)</f>
        <v>123.6</v>
      </c>
      <c r="C22" s="413">
        <f t="shared" si="2"/>
        <v>68.400000000000006</v>
      </c>
      <c r="D22" s="413">
        <f t="shared" si="2"/>
        <v>87</v>
      </c>
      <c r="E22" s="413">
        <f t="shared" si="2"/>
        <v>35.200000000000003</v>
      </c>
      <c r="F22" s="391"/>
      <c r="G22" s="391"/>
      <c r="H22" s="391"/>
      <c r="I22" s="391"/>
      <c r="J22" s="391"/>
      <c r="K22" s="391"/>
      <c r="L22" s="391"/>
      <c r="M22" s="391"/>
      <c r="N22" s="391"/>
      <c r="O22" s="391"/>
      <c r="P22" s="391"/>
      <c r="Q22" s="391"/>
      <c r="R22" s="391"/>
      <c r="S22" s="391"/>
      <c r="T22" s="391"/>
      <c r="U22" s="391"/>
      <c r="V22" s="391"/>
      <c r="W22" s="391"/>
      <c r="X22" s="391"/>
      <c r="Y22" s="391"/>
      <c r="Z22" s="391"/>
    </row>
    <row r="23" spans="1:26" ht="12" customHeight="1">
      <c r="A23" s="415" t="s">
        <v>550</v>
      </c>
      <c r="B23" s="414">
        <v>123.6</v>
      </c>
      <c r="C23" s="414">
        <v>68.400000000000006</v>
      </c>
      <c r="D23" s="414">
        <v>87</v>
      </c>
      <c r="E23" s="414">
        <v>35.200000000000003</v>
      </c>
      <c r="F23" s="391"/>
      <c r="G23" s="391"/>
      <c r="H23" s="391"/>
      <c r="I23" s="391"/>
      <c r="J23" s="391"/>
      <c r="K23" s="391"/>
      <c r="L23" s="391"/>
      <c r="M23" s="391"/>
      <c r="N23" s="391"/>
      <c r="O23" s="391"/>
      <c r="P23" s="391"/>
      <c r="Q23" s="391"/>
      <c r="R23" s="391"/>
      <c r="S23" s="391"/>
      <c r="T23" s="391"/>
      <c r="U23" s="391"/>
      <c r="V23" s="391"/>
      <c r="W23" s="391"/>
      <c r="X23" s="391"/>
      <c r="Y23" s="391"/>
      <c r="Z23" s="391"/>
    </row>
    <row r="24" spans="1:26" ht="12" customHeight="1">
      <c r="A24" s="406" t="s">
        <v>6</v>
      </c>
      <c r="B24" s="413">
        <f t="shared" ref="B24:E24" si="3">AVERAGE(B25:B29)</f>
        <v>219.58499999999998</v>
      </c>
      <c r="C24" s="413">
        <f t="shared" si="3"/>
        <v>68.835000000000008</v>
      </c>
      <c r="D24" s="413">
        <f t="shared" si="3"/>
        <v>104.77666666666666</v>
      </c>
      <c r="E24" s="413">
        <f t="shared" si="3"/>
        <v>34.083333333333336</v>
      </c>
      <c r="F24" s="391"/>
      <c r="G24" s="391"/>
      <c r="H24" s="391"/>
      <c r="I24" s="391"/>
      <c r="J24" s="391"/>
      <c r="K24" s="391"/>
      <c r="L24" s="391"/>
      <c r="M24" s="391"/>
      <c r="N24" s="391"/>
      <c r="O24" s="391"/>
      <c r="P24" s="391"/>
      <c r="Q24" s="391"/>
      <c r="R24" s="391"/>
      <c r="S24" s="391"/>
      <c r="T24" s="391"/>
      <c r="U24" s="391"/>
      <c r="V24" s="391"/>
      <c r="W24" s="391"/>
      <c r="X24" s="391"/>
      <c r="Y24" s="391"/>
      <c r="Z24" s="391"/>
    </row>
    <row r="25" spans="1:26" ht="12" customHeight="1">
      <c r="A25" s="415" t="s">
        <v>7</v>
      </c>
      <c r="B25" s="414" t="s">
        <v>351</v>
      </c>
      <c r="C25" s="414" t="s">
        <v>351</v>
      </c>
      <c r="D25" s="414" t="s">
        <v>351</v>
      </c>
      <c r="E25" s="414">
        <v>31.25</v>
      </c>
      <c r="F25" s="391"/>
      <c r="G25" s="391"/>
      <c r="H25" s="391"/>
      <c r="I25" s="391"/>
      <c r="J25" s="391"/>
      <c r="K25" s="391"/>
      <c r="L25" s="391"/>
      <c r="M25" s="391"/>
      <c r="N25" s="391"/>
      <c r="O25" s="391"/>
      <c r="P25" s="391"/>
      <c r="Q25" s="391"/>
      <c r="R25" s="391"/>
      <c r="S25" s="391"/>
      <c r="T25" s="391"/>
      <c r="U25" s="391"/>
      <c r="V25" s="391"/>
      <c r="W25" s="391"/>
      <c r="X25" s="391"/>
      <c r="Y25" s="391"/>
      <c r="Z25" s="391"/>
    </row>
    <row r="26" spans="1:26" ht="12" customHeight="1">
      <c r="A26" s="415" t="s">
        <v>9</v>
      </c>
      <c r="B26" s="414">
        <v>242.5</v>
      </c>
      <c r="C26" s="414">
        <v>70</v>
      </c>
      <c r="D26" s="414" t="s">
        <v>351</v>
      </c>
      <c r="E26" s="414">
        <v>35</v>
      </c>
      <c r="F26" s="391"/>
      <c r="G26" s="391"/>
      <c r="H26" s="391"/>
      <c r="I26" s="391"/>
      <c r="J26" s="391"/>
      <c r="K26" s="391"/>
      <c r="L26" s="391"/>
      <c r="M26" s="391"/>
      <c r="N26" s="391"/>
      <c r="O26" s="391"/>
      <c r="P26" s="391"/>
      <c r="Q26" s="391"/>
      <c r="R26" s="391"/>
      <c r="S26" s="391"/>
      <c r="T26" s="391"/>
      <c r="U26" s="391"/>
      <c r="V26" s="391"/>
      <c r="W26" s="391"/>
      <c r="X26" s="391"/>
      <c r="Y26" s="391"/>
      <c r="Z26" s="391"/>
    </row>
    <row r="27" spans="1:26" ht="12" customHeight="1">
      <c r="A27" s="415" t="s">
        <v>8</v>
      </c>
      <c r="B27" s="414">
        <v>196.67</v>
      </c>
      <c r="C27" s="414">
        <v>67.67</v>
      </c>
      <c r="D27" s="414">
        <v>85</v>
      </c>
      <c r="E27" s="414">
        <v>36</v>
      </c>
      <c r="F27" s="391"/>
      <c r="G27" s="391"/>
      <c r="H27" s="391"/>
      <c r="I27" s="391"/>
      <c r="J27" s="391"/>
      <c r="K27" s="391"/>
      <c r="L27" s="391"/>
      <c r="M27" s="391"/>
      <c r="N27" s="391"/>
      <c r="O27" s="391"/>
      <c r="P27" s="391"/>
      <c r="Q27" s="391"/>
      <c r="R27" s="391"/>
      <c r="S27" s="391"/>
      <c r="T27" s="391"/>
      <c r="U27" s="391"/>
      <c r="V27" s="391"/>
      <c r="W27" s="391"/>
      <c r="X27" s="391"/>
      <c r="Y27" s="391"/>
      <c r="Z27" s="391"/>
    </row>
    <row r="28" spans="1:26" ht="12" customHeight="1">
      <c r="A28" s="415" t="s">
        <v>343</v>
      </c>
      <c r="B28" s="414" t="s">
        <v>351</v>
      </c>
      <c r="C28" s="414" t="s">
        <v>351</v>
      </c>
      <c r="D28" s="414">
        <v>109.33</v>
      </c>
      <c r="E28" s="414" t="s">
        <v>351</v>
      </c>
      <c r="F28" s="391"/>
      <c r="G28" s="391"/>
      <c r="H28" s="391"/>
      <c r="I28" s="391"/>
      <c r="J28" s="391"/>
      <c r="K28" s="391"/>
      <c r="L28" s="391"/>
      <c r="M28" s="391"/>
      <c r="N28" s="391"/>
      <c r="O28" s="391"/>
      <c r="P28" s="391"/>
      <c r="Q28" s="391"/>
      <c r="R28" s="391"/>
      <c r="S28" s="391"/>
      <c r="T28" s="391"/>
      <c r="U28" s="391"/>
      <c r="V28" s="391"/>
      <c r="W28" s="391"/>
      <c r="X28" s="391"/>
      <c r="Y28" s="391"/>
      <c r="Z28" s="391"/>
    </row>
    <row r="29" spans="1:26" ht="12" customHeight="1">
      <c r="A29" s="415" t="s">
        <v>10</v>
      </c>
      <c r="B29" s="414" t="s">
        <v>351</v>
      </c>
      <c r="C29" s="414" t="s">
        <v>351</v>
      </c>
      <c r="D29" s="414">
        <v>120</v>
      </c>
      <c r="E29" s="414" t="s">
        <v>351</v>
      </c>
      <c r="F29" s="391"/>
      <c r="G29" s="391"/>
      <c r="H29" s="391"/>
      <c r="I29" s="391"/>
      <c r="J29" s="391"/>
      <c r="K29" s="391"/>
      <c r="L29" s="391"/>
      <c r="M29" s="391"/>
      <c r="N29" s="391"/>
      <c r="O29" s="391"/>
      <c r="P29" s="391"/>
      <c r="Q29" s="391"/>
      <c r="R29" s="391"/>
      <c r="S29" s="391"/>
      <c r="T29" s="391"/>
      <c r="U29" s="391"/>
      <c r="V29" s="391"/>
      <c r="W29" s="391"/>
      <c r="X29" s="391"/>
      <c r="Y29" s="391"/>
      <c r="Z29" s="391"/>
    </row>
    <row r="30" spans="1:26" ht="12" customHeight="1">
      <c r="A30" s="411" t="s">
        <v>13</v>
      </c>
      <c r="B30" s="413" t="s">
        <v>4</v>
      </c>
      <c r="C30" s="413">
        <f t="shared" ref="C30:E30" si="4">AVERAGE(C31:C35)</f>
        <v>60</v>
      </c>
      <c r="D30" s="413">
        <f t="shared" si="4"/>
        <v>89.134</v>
      </c>
      <c r="E30" s="413">
        <f t="shared" si="4"/>
        <v>52.5</v>
      </c>
      <c r="F30" s="391"/>
      <c r="G30" s="391"/>
      <c r="H30" s="391"/>
      <c r="I30" s="391"/>
      <c r="J30" s="391"/>
      <c r="K30" s="391"/>
      <c r="L30" s="391"/>
      <c r="M30" s="391"/>
      <c r="N30" s="391"/>
      <c r="O30" s="391"/>
      <c r="P30" s="391"/>
      <c r="Q30" s="391"/>
      <c r="R30" s="391"/>
      <c r="S30" s="391"/>
      <c r="T30" s="391"/>
      <c r="U30" s="391"/>
      <c r="V30" s="391"/>
      <c r="W30" s="391"/>
      <c r="X30" s="391"/>
      <c r="Y30" s="391"/>
      <c r="Z30" s="391"/>
    </row>
    <row r="31" spans="1:26" ht="12" customHeight="1">
      <c r="A31" s="410" t="s">
        <v>476</v>
      </c>
      <c r="B31" s="414" t="s">
        <v>351</v>
      </c>
      <c r="C31" s="414" t="s">
        <v>351</v>
      </c>
      <c r="D31" s="414">
        <v>87.5</v>
      </c>
      <c r="E31" s="414" t="s">
        <v>351</v>
      </c>
      <c r="F31" s="391"/>
      <c r="G31" s="391"/>
      <c r="H31" s="391"/>
      <c r="I31" s="391"/>
      <c r="J31" s="391"/>
      <c r="K31" s="391"/>
      <c r="L31" s="391"/>
      <c r="M31" s="391"/>
      <c r="N31" s="391"/>
      <c r="O31" s="391"/>
      <c r="P31" s="391"/>
      <c r="Q31" s="391"/>
      <c r="R31" s="391"/>
      <c r="S31" s="391"/>
      <c r="T31" s="391"/>
      <c r="U31" s="391"/>
      <c r="V31" s="391"/>
      <c r="W31" s="391"/>
      <c r="X31" s="391"/>
      <c r="Y31" s="391"/>
      <c r="Z31" s="391"/>
    </row>
    <row r="32" spans="1:26" ht="12" customHeight="1">
      <c r="A32" s="410" t="s">
        <v>165</v>
      </c>
      <c r="B32" s="414" t="s">
        <v>351</v>
      </c>
      <c r="C32" s="414" t="s">
        <v>351</v>
      </c>
      <c r="D32" s="414">
        <v>80.67</v>
      </c>
      <c r="E32" s="414" t="s">
        <v>351</v>
      </c>
      <c r="F32" s="391"/>
      <c r="G32" s="391"/>
      <c r="H32" s="391"/>
      <c r="I32" s="391"/>
      <c r="J32" s="391"/>
      <c r="K32" s="391"/>
      <c r="L32" s="391"/>
      <c r="M32" s="391"/>
      <c r="N32" s="391"/>
      <c r="O32" s="391"/>
      <c r="P32" s="391"/>
      <c r="Q32" s="391"/>
      <c r="R32" s="391"/>
      <c r="S32" s="391"/>
      <c r="T32" s="391"/>
      <c r="U32" s="391"/>
      <c r="V32" s="391"/>
      <c r="W32" s="391"/>
      <c r="X32" s="391"/>
      <c r="Y32" s="391"/>
      <c r="Z32" s="391"/>
    </row>
    <row r="33" spans="1:26" ht="12" customHeight="1">
      <c r="A33" s="410" t="s">
        <v>95</v>
      </c>
      <c r="B33" s="414" t="s">
        <v>351</v>
      </c>
      <c r="C33" s="414" t="s">
        <v>351</v>
      </c>
      <c r="D33" s="414">
        <v>90</v>
      </c>
      <c r="E33" s="414" t="s">
        <v>351</v>
      </c>
      <c r="F33" s="391"/>
      <c r="G33" s="391"/>
      <c r="H33" s="391"/>
      <c r="I33" s="391"/>
      <c r="J33" s="391"/>
      <c r="K33" s="391"/>
      <c r="L33" s="391"/>
      <c r="M33" s="391"/>
      <c r="N33" s="391"/>
      <c r="O33" s="391"/>
      <c r="P33" s="391"/>
      <c r="Q33" s="391"/>
      <c r="R33" s="391"/>
      <c r="S33" s="391"/>
      <c r="T33" s="391"/>
      <c r="U33" s="391"/>
      <c r="V33" s="391"/>
      <c r="W33" s="391"/>
      <c r="X33" s="391"/>
      <c r="Y33" s="391"/>
      <c r="Z33" s="391"/>
    </row>
    <row r="34" spans="1:26" ht="12" customHeight="1">
      <c r="A34" s="410" t="s">
        <v>58</v>
      </c>
      <c r="B34" s="414" t="s">
        <v>351</v>
      </c>
      <c r="C34" s="414" t="s">
        <v>351</v>
      </c>
      <c r="D34" s="414">
        <v>84</v>
      </c>
      <c r="E34" s="414" t="s">
        <v>351</v>
      </c>
      <c r="F34" s="391"/>
      <c r="G34" s="391"/>
      <c r="H34" s="391"/>
      <c r="I34" s="391"/>
      <c r="J34" s="391"/>
      <c r="K34" s="391"/>
      <c r="L34" s="391"/>
      <c r="M34" s="391"/>
      <c r="N34" s="391"/>
      <c r="O34" s="391"/>
      <c r="P34" s="391"/>
      <c r="Q34" s="391"/>
      <c r="R34" s="391"/>
      <c r="S34" s="391"/>
      <c r="T34" s="391"/>
      <c r="U34" s="391"/>
      <c r="V34" s="391"/>
      <c r="W34" s="391"/>
      <c r="X34" s="391"/>
      <c r="Y34" s="391"/>
      <c r="Z34" s="391"/>
    </row>
    <row r="35" spans="1:26" ht="12" customHeight="1">
      <c r="A35" s="410" t="s">
        <v>57</v>
      </c>
      <c r="B35" s="414" t="s">
        <v>351</v>
      </c>
      <c r="C35" s="414">
        <v>60</v>
      </c>
      <c r="D35" s="414">
        <v>103.5</v>
      </c>
      <c r="E35" s="414">
        <v>52.5</v>
      </c>
      <c r="F35" s="391"/>
      <c r="G35" s="391"/>
      <c r="H35" s="391"/>
      <c r="I35" s="391"/>
      <c r="J35" s="391"/>
      <c r="K35" s="391"/>
      <c r="L35" s="391"/>
      <c r="M35" s="391"/>
      <c r="N35" s="391"/>
      <c r="O35" s="391"/>
      <c r="P35" s="391"/>
      <c r="Q35" s="391"/>
      <c r="R35" s="391"/>
      <c r="S35" s="391"/>
      <c r="T35" s="391"/>
      <c r="U35" s="391"/>
      <c r="V35" s="391"/>
      <c r="W35" s="391"/>
      <c r="X35" s="391"/>
      <c r="Y35" s="391"/>
      <c r="Z35" s="391"/>
    </row>
    <row r="36" spans="1:26" ht="12" customHeight="1">
      <c r="A36" s="411" t="s">
        <v>14</v>
      </c>
      <c r="B36" s="413" t="s">
        <v>4</v>
      </c>
      <c r="C36" s="413">
        <f>AVERAGE(C37:C37)</f>
        <v>130</v>
      </c>
      <c r="D36" s="413">
        <f>AVERAGE(D37:D37)</f>
        <v>90</v>
      </c>
      <c r="E36" s="413" t="s">
        <v>4</v>
      </c>
      <c r="F36" s="391"/>
      <c r="G36" s="391"/>
      <c r="H36" s="391"/>
      <c r="I36" s="391"/>
      <c r="J36" s="391"/>
      <c r="K36" s="391"/>
      <c r="L36" s="391"/>
      <c r="M36" s="391"/>
      <c r="N36" s="391"/>
      <c r="O36" s="391"/>
      <c r="P36" s="391"/>
      <c r="Q36" s="391"/>
      <c r="R36" s="391"/>
      <c r="S36" s="391"/>
      <c r="T36" s="391"/>
      <c r="U36" s="391"/>
      <c r="V36" s="391"/>
      <c r="W36" s="391"/>
      <c r="X36" s="391"/>
      <c r="Y36" s="391"/>
      <c r="Z36" s="391"/>
    </row>
    <row r="37" spans="1:26" ht="12" customHeight="1">
      <c r="A37" s="410" t="s">
        <v>15</v>
      </c>
      <c r="B37" s="414" t="s">
        <v>351</v>
      </c>
      <c r="C37" s="414">
        <v>130</v>
      </c>
      <c r="D37" s="414">
        <v>90</v>
      </c>
      <c r="E37" s="414" t="s">
        <v>351</v>
      </c>
      <c r="F37" s="391"/>
      <c r="G37" s="391"/>
      <c r="H37" s="391"/>
      <c r="I37" s="391"/>
      <c r="J37" s="391"/>
      <c r="K37" s="391"/>
      <c r="L37" s="391"/>
      <c r="M37" s="391"/>
      <c r="N37" s="391"/>
      <c r="O37" s="391"/>
      <c r="P37" s="391"/>
      <c r="Q37" s="391"/>
      <c r="R37" s="391"/>
      <c r="S37" s="391"/>
      <c r="T37" s="391"/>
      <c r="U37" s="391"/>
      <c r="V37" s="391"/>
      <c r="W37" s="391"/>
      <c r="X37" s="391"/>
      <c r="Y37" s="391"/>
      <c r="Z37" s="391"/>
    </row>
    <row r="38" spans="1:26" ht="12" customHeight="1">
      <c r="A38" s="416" t="s">
        <v>16</v>
      </c>
      <c r="B38" s="413">
        <f t="shared" ref="B38:E38" si="5">AVERAGE(B39:B46)</f>
        <v>44.667500000000004</v>
      </c>
      <c r="C38" s="413">
        <f t="shared" si="5"/>
        <v>66.25</v>
      </c>
      <c r="D38" s="413">
        <f t="shared" si="5"/>
        <v>82.375</v>
      </c>
      <c r="E38" s="413">
        <f t="shared" si="5"/>
        <v>35</v>
      </c>
      <c r="F38" s="391"/>
      <c r="G38" s="391"/>
      <c r="H38" s="391"/>
      <c r="I38" s="391"/>
      <c r="J38" s="391"/>
      <c r="K38" s="391"/>
      <c r="L38" s="391"/>
      <c r="M38" s="391"/>
      <c r="N38" s="391"/>
      <c r="O38" s="391"/>
      <c r="P38" s="391"/>
      <c r="Q38" s="391"/>
      <c r="R38" s="391"/>
      <c r="S38" s="391"/>
      <c r="T38" s="391"/>
      <c r="U38" s="391"/>
      <c r="V38" s="391"/>
      <c r="W38" s="391"/>
      <c r="X38" s="391"/>
      <c r="Y38" s="391"/>
      <c r="Z38" s="391"/>
    </row>
    <row r="39" spans="1:26" ht="12" customHeight="1">
      <c r="A39" s="410" t="s">
        <v>17</v>
      </c>
      <c r="B39" s="414">
        <v>80</v>
      </c>
      <c r="C39" s="414">
        <v>70</v>
      </c>
      <c r="D39" s="414">
        <v>82.33</v>
      </c>
      <c r="E39" s="414">
        <v>35</v>
      </c>
      <c r="F39" s="391"/>
      <c r="G39" s="391"/>
      <c r="H39" s="391"/>
      <c r="I39" s="391"/>
      <c r="J39" s="391"/>
      <c r="K39" s="391"/>
      <c r="L39" s="391"/>
      <c r="M39" s="391"/>
      <c r="N39" s="391"/>
      <c r="O39" s="391"/>
      <c r="P39" s="391"/>
      <c r="Q39" s="391"/>
      <c r="R39" s="391"/>
      <c r="S39" s="391"/>
      <c r="T39" s="391"/>
      <c r="U39" s="391"/>
      <c r="V39" s="391"/>
      <c r="W39" s="391"/>
      <c r="X39" s="391"/>
      <c r="Y39" s="391"/>
      <c r="Z39" s="391"/>
    </row>
    <row r="40" spans="1:26" ht="12" customHeight="1">
      <c r="A40" s="410" t="s">
        <v>21</v>
      </c>
      <c r="B40" s="414" t="s">
        <v>351</v>
      </c>
      <c r="C40" s="414" t="s">
        <v>351</v>
      </c>
      <c r="D40" s="414">
        <v>90</v>
      </c>
      <c r="E40" s="414" t="s">
        <v>351</v>
      </c>
      <c r="F40" s="391"/>
      <c r="G40" s="391"/>
      <c r="H40" s="391"/>
      <c r="I40" s="391"/>
      <c r="J40" s="391"/>
      <c r="K40" s="391"/>
      <c r="L40" s="391"/>
      <c r="M40" s="391"/>
      <c r="N40" s="391"/>
      <c r="O40" s="391"/>
      <c r="P40" s="391"/>
      <c r="Q40" s="391"/>
      <c r="R40" s="391"/>
      <c r="S40" s="391"/>
      <c r="T40" s="391"/>
      <c r="U40" s="391"/>
      <c r="V40" s="391"/>
      <c r="W40" s="391"/>
      <c r="X40" s="391"/>
      <c r="Y40" s="391"/>
      <c r="Z40" s="391"/>
    </row>
    <row r="41" spans="1:26" ht="12" customHeight="1">
      <c r="A41" s="410" t="s">
        <v>18</v>
      </c>
      <c r="B41" s="414" t="s">
        <v>351</v>
      </c>
      <c r="C41" s="414" t="s">
        <v>351</v>
      </c>
      <c r="D41" s="414">
        <v>80</v>
      </c>
      <c r="E41" s="414" t="s">
        <v>351</v>
      </c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91"/>
      <c r="W41" s="391"/>
      <c r="X41" s="391"/>
      <c r="Y41" s="391"/>
      <c r="Z41" s="391"/>
    </row>
    <row r="42" spans="1:26" ht="12" customHeight="1">
      <c r="A42" s="410" t="s">
        <v>52</v>
      </c>
      <c r="B42" s="414">
        <v>30</v>
      </c>
      <c r="C42" s="414" t="s">
        <v>351</v>
      </c>
      <c r="D42" s="414">
        <v>100</v>
      </c>
      <c r="E42" s="414" t="s">
        <v>351</v>
      </c>
      <c r="F42" s="391"/>
      <c r="G42" s="391"/>
      <c r="H42" s="391"/>
      <c r="I42" s="391"/>
      <c r="J42" s="391"/>
      <c r="K42" s="391"/>
      <c r="L42" s="391"/>
      <c r="M42" s="391"/>
      <c r="N42" s="391"/>
      <c r="O42" s="391"/>
      <c r="P42" s="391"/>
      <c r="Q42" s="391"/>
      <c r="R42" s="391"/>
      <c r="S42" s="391"/>
      <c r="T42" s="391"/>
      <c r="U42" s="391"/>
      <c r="V42" s="391"/>
      <c r="W42" s="391"/>
      <c r="X42" s="391"/>
      <c r="Y42" s="391"/>
      <c r="Z42" s="391"/>
    </row>
    <row r="43" spans="1:26" ht="12" customHeight="1">
      <c r="A43" s="410" t="s">
        <v>53</v>
      </c>
      <c r="B43" s="414" t="s">
        <v>351</v>
      </c>
      <c r="C43" s="414" t="s">
        <v>351</v>
      </c>
      <c r="D43" s="414">
        <v>65</v>
      </c>
      <c r="E43" s="414" t="s">
        <v>351</v>
      </c>
      <c r="F43" s="391"/>
      <c r="G43" s="391"/>
      <c r="H43" s="391"/>
      <c r="I43" s="391"/>
      <c r="J43" s="391"/>
      <c r="K43" s="391"/>
      <c r="L43" s="391"/>
      <c r="M43" s="391"/>
      <c r="N43" s="391"/>
      <c r="O43" s="391"/>
      <c r="P43" s="391"/>
      <c r="Q43" s="391"/>
      <c r="R43" s="391"/>
      <c r="S43" s="391"/>
      <c r="T43" s="391"/>
      <c r="U43" s="391"/>
      <c r="V43" s="391"/>
      <c r="W43" s="391"/>
      <c r="X43" s="391"/>
      <c r="Y43" s="391"/>
      <c r="Z43" s="391"/>
    </row>
    <row r="44" spans="1:26" ht="12" customHeight="1">
      <c r="A44" s="410" t="s">
        <v>19</v>
      </c>
      <c r="B44" s="414">
        <v>43.67</v>
      </c>
      <c r="C44" s="414" t="s">
        <v>351</v>
      </c>
      <c r="D44" s="414">
        <v>70</v>
      </c>
      <c r="E44" s="414" t="s">
        <v>351</v>
      </c>
      <c r="F44" s="391"/>
      <c r="G44" s="391"/>
      <c r="H44" s="391"/>
      <c r="I44" s="391"/>
      <c r="J44" s="391"/>
      <c r="K44" s="391"/>
      <c r="L44" s="391"/>
      <c r="M44" s="391"/>
      <c r="N44" s="391"/>
      <c r="O44" s="391"/>
      <c r="P44" s="391"/>
      <c r="Q44" s="391"/>
      <c r="R44" s="391"/>
      <c r="S44" s="391"/>
      <c r="T44" s="391"/>
      <c r="U44" s="391"/>
      <c r="V44" s="391"/>
      <c r="W44" s="391"/>
      <c r="X44" s="391"/>
      <c r="Y44" s="391"/>
      <c r="Z44" s="391"/>
    </row>
    <row r="45" spans="1:26" ht="12" customHeight="1">
      <c r="A45" s="410" t="s">
        <v>67</v>
      </c>
      <c r="B45" s="414" t="s">
        <v>377</v>
      </c>
      <c r="C45" s="414" t="s">
        <v>377</v>
      </c>
      <c r="D45" s="414">
        <v>86.67</v>
      </c>
      <c r="E45" s="414" t="s">
        <v>377</v>
      </c>
      <c r="F45" s="391"/>
      <c r="G45" s="391"/>
      <c r="H45" s="391"/>
      <c r="I45" s="391"/>
      <c r="J45" s="391"/>
      <c r="K45" s="391"/>
      <c r="L45" s="391"/>
      <c r="M45" s="391"/>
      <c r="N45" s="391"/>
      <c r="O45" s="391"/>
      <c r="P45" s="391"/>
      <c r="Q45" s="391"/>
      <c r="R45" s="391"/>
      <c r="S45" s="391"/>
      <c r="T45" s="391"/>
      <c r="U45" s="391"/>
      <c r="V45" s="391"/>
      <c r="W45" s="391"/>
      <c r="X45" s="391"/>
      <c r="Y45" s="391"/>
      <c r="Z45" s="391"/>
    </row>
    <row r="46" spans="1:26" ht="12" customHeight="1">
      <c r="A46" s="410" t="s">
        <v>20</v>
      </c>
      <c r="B46" s="414">
        <v>25</v>
      </c>
      <c r="C46" s="414">
        <v>62.5</v>
      </c>
      <c r="D46" s="414">
        <v>85</v>
      </c>
      <c r="E46" s="414" t="s">
        <v>351</v>
      </c>
      <c r="F46" s="391"/>
      <c r="G46" s="391"/>
      <c r="H46" s="391"/>
      <c r="I46" s="391"/>
      <c r="J46" s="391"/>
      <c r="K46" s="391"/>
      <c r="L46" s="391"/>
      <c r="M46" s="391"/>
      <c r="N46" s="391"/>
      <c r="O46" s="391"/>
      <c r="P46" s="391"/>
      <c r="Q46" s="391"/>
      <c r="R46" s="391"/>
      <c r="S46" s="391"/>
      <c r="T46" s="391"/>
      <c r="U46" s="391"/>
      <c r="V46" s="391"/>
      <c r="W46" s="391"/>
      <c r="X46" s="391"/>
      <c r="Y46" s="391"/>
      <c r="Z46" s="391"/>
    </row>
    <row r="47" spans="1:26" ht="12" customHeight="1">
      <c r="A47" s="624"/>
      <c r="B47" s="625"/>
      <c r="C47" s="595"/>
      <c r="D47" s="595"/>
      <c r="E47" s="595" t="s">
        <v>24</v>
      </c>
      <c r="F47" s="391"/>
      <c r="G47" s="391"/>
      <c r="H47" s="391"/>
      <c r="I47" s="391"/>
      <c r="J47" s="391"/>
      <c r="K47" s="391"/>
      <c r="L47" s="391"/>
      <c r="M47" s="391"/>
      <c r="N47" s="391"/>
      <c r="O47" s="391"/>
      <c r="P47" s="391"/>
      <c r="Q47" s="391"/>
      <c r="R47" s="391"/>
      <c r="S47" s="391"/>
      <c r="T47" s="391"/>
      <c r="U47" s="391"/>
      <c r="V47" s="391"/>
      <c r="W47" s="391"/>
      <c r="X47" s="391"/>
      <c r="Y47" s="391"/>
      <c r="Z47" s="391"/>
    </row>
    <row r="48" spans="1:26" ht="12" customHeight="1">
      <c r="A48" s="626" t="s">
        <v>555</v>
      </c>
      <c r="B48" s="627"/>
      <c r="C48" s="627"/>
      <c r="D48" s="627"/>
      <c r="E48" s="627"/>
      <c r="F48" s="391"/>
      <c r="G48" s="391"/>
      <c r="H48" s="391"/>
      <c r="I48" s="391"/>
      <c r="J48" s="391"/>
      <c r="K48" s="391"/>
      <c r="L48" s="391"/>
      <c r="M48" s="391"/>
      <c r="N48" s="391"/>
      <c r="O48" s="391"/>
      <c r="P48" s="391"/>
      <c r="Q48" s="391"/>
      <c r="R48" s="391"/>
      <c r="S48" s="391"/>
      <c r="T48" s="391"/>
      <c r="U48" s="391"/>
      <c r="V48" s="391"/>
      <c r="W48" s="391"/>
      <c r="X48" s="391"/>
      <c r="Y48" s="391"/>
      <c r="Z48" s="391"/>
    </row>
    <row r="49" spans="1:26" ht="18" customHeight="1">
      <c r="A49" s="402" t="s">
        <v>0</v>
      </c>
      <c r="B49" s="402" t="s">
        <v>383</v>
      </c>
      <c r="C49" s="402" t="s">
        <v>384</v>
      </c>
      <c r="D49" s="402" t="s">
        <v>385</v>
      </c>
      <c r="E49" s="402" t="s">
        <v>397</v>
      </c>
      <c r="F49" s="391"/>
      <c r="G49" s="391"/>
      <c r="H49" s="391"/>
      <c r="I49" s="391"/>
      <c r="J49" s="391"/>
      <c r="K49" s="391"/>
      <c r="L49" s="391"/>
      <c r="M49" s="391"/>
      <c r="N49" s="391"/>
      <c r="O49" s="391"/>
      <c r="P49" s="391"/>
      <c r="Q49" s="391"/>
      <c r="R49" s="391"/>
      <c r="S49" s="391"/>
      <c r="T49" s="391"/>
      <c r="U49" s="391"/>
      <c r="V49" s="391"/>
      <c r="W49" s="391"/>
      <c r="X49" s="391"/>
      <c r="Y49" s="391"/>
      <c r="Z49" s="391"/>
    </row>
    <row r="50" spans="1:26" ht="6.75" customHeight="1">
      <c r="A50" s="628"/>
      <c r="B50" s="407"/>
      <c r="C50" s="407"/>
      <c r="D50" s="407"/>
      <c r="E50" s="407"/>
      <c r="F50" s="391"/>
      <c r="G50" s="391"/>
      <c r="H50" s="391"/>
      <c r="I50" s="391"/>
      <c r="J50" s="391"/>
      <c r="K50" s="391"/>
      <c r="L50" s="391"/>
      <c r="M50" s="391"/>
      <c r="N50" s="391"/>
      <c r="O50" s="391"/>
      <c r="P50" s="391"/>
      <c r="Q50" s="391"/>
      <c r="R50" s="391"/>
      <c r="S50" s="391"/>
      <c r="T50" s="391"/>
      <c r="U50" s="391"/>
      <c r="V50" s="391"/>
      <c r="W50" s="391"/>
      <c r="X50" s="391"/>
      <c r="Y50" s="391"/>
      <c r="Z50" s="391"/>
    </row>
    <row r="51" spans="1:26" ht="12" customHeight="1">
      <c r="A51" s="416" t="s">
        <v>23</v>
      </c>
      <c r="B51" s="413">
        <f t="shared" ref="B51:D51" si="6">AVERAGE(B52:B53)</f>
        <v>112</v>
      </c>
      <c r="C51" s="413">
        <f t="shared" si="6"/>
        <v>61.75</v>
      </c>
      <c r="D51" s="413">
        <f t="shared" si="6"/>
        <v>83</v>
      </c>
      <c r="E51" s="413" t="s">
        <v>4</v>
      </c>
      <c r="F51" s="391"/>
      <c r="G51" s="391"/>
      <c r="H51" s="391"/>
      <c r="I51" s="391"/>
      <c r="J51" s="391"/>
      <c r="K51" s="391"/>
      <c r="L51" s="391"/>
      <c r="M51" s="391"/>
      <c r="N51" s="391"/>
      <c r="O51" s="391"/>
      <c r="P51" s="391"/>
      <c r="Q51" s="391"/>
      <c r="R51" s="391"/>
      <c r="S51" s="391"/>
      <c r="T51" s="391"/>
      <c r="U51" s="391"/>
      <c r="V51" s="391"/>
      <c r="W51" s="391"/>
      <c r="X51" s="391"/>
      <c r="Y51" s="391"/>
      <c r="Z51" s="391"/>
    </row>
    <row r="52" spans="1:26" ht="12" customHeight="1">
      <c r="A52" s="410" t="s">
        <v>424</v>
      </c>
      <c r="B52" s="414">
        <v>98</v>
      </c>
      <c r="C52" s="414">
        <v>58</v>
      </c>
      <c r="D52" s="414">
        <v>83</v>
      </c>
      <c r="E52" s="414" t="s">
        <v>351</v>
      </c>
      <c r="F52" s="391"/>
      <c r="G52" s="391"/>
      <c r="H52" s="391"/>
      <c r="I52" s="391"/>
      <c r="J52" s="391"/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1"/>
      <c r="V52" s="391"/>
      <c r="W52" s="391"/>
      <c r="X52" s="391"/>
      <c r="Y52" s="391"/>
      <c r="Z52" s="391"/>
    </row>
    <row r="53" spans="1:26" ht="12" customHeight="1">
      <c r="A53" s="410" t="s">
        <v>48</v>
      </c>
      <c r="B53" s="414">
        <v>126</v>
      </c>
      <c r="C53" s="414">
        <v>65.5</v>
      </c>
      <c r="D53" s="414" t="s">
        <v>351</v>
      </c>
      <c r="E53" s="414" t="s">
        <v>351</v>
      </c>
      <c r="F53" s="391"/>
      <c r="G53" s="391"/>
      <c r="H53" s="391"/>
      <c r="I53" s="391"/>
      <c r="J53" s="391"/>
      <c r="K53" s="391"/>
      <c r="L53" s="391"/>
      <c r="M53" s="391"/>
      <c r="N53" s="391"/>
      <c r="O53" s="391"/>
      <c r="P53" s="391"/>
      <c r="Q53" s="391"/>
      <c r="R53" s="391"/>
      <c r="S53" s="391"/>
      <c r="T53" s="391"/>
      <c r="U53" s="391"/>
      <c r="V53" s="391"/>
      <c r="W53" s="391"/>
      <c r="X53" s="391"/>
      <c r="Y53" s="391"/>
      <c r="Z53" s="391"/>
    </row>
    <row r="54" spans="1:26" ht="12" customHeight="1">
      <c r="A54" s="411" t="s">
        <v>68</v>
      </c>
      <c r="B54" s="407" t="s">
        <v>4</v>
      </c>
      <c r="C54" s="413">
        <f t="shared" ref="C54:E54" si="7">AVERAGE(C55:C56)</f>
        <v>70</v>
      </c>
      <c r="D54" s="413">
        <f t="shared" si="7"/>
        <v>85.335000000000008</v>
      </c>
      <c r="E54" s="413">
        <f t="shared" si="7"/>
        <v>28</v>
      </c>
      <c r="F54" s="391"/>
      <c r="G54" s="391"/>
      <c r="H54" s="391"/>
      <c r="I54" s="391"/>
      <c r="J54" s="391"/>
      <c r="K54" s="391"/>
      <c r="L54" s="391"/>
      <c r="M54" s="391"/>
      <c r="N54" s="391"/>
      <c r="O54" s="391"/>
      <c r="P54" s="391"/>
      <c r="Q54" s="391"/>
      <c r="R54" s="391"/>
      <c r="S54" s="391"/>
      <c r="T54" s="391"/>
      <c r="U54" s="391"/>
      <c r="V54" s="391"/>
      <c r="W54" s="391"/>
      <c r="X54" s="391"/>
      <c r="Y54" s="391"/>
      <c r="Z54" s="391"/>
    </row>
    <row r="55" spans="1:26" ht="12" customHeight="1">
      <c r="A55" s="410" t="s">
        <v>419</v>
      </c>
      <c r="B55" s="409" t="s">
        <v>351</v>
      </c>
      <c r="C55" s="409" t="s">
        <v>351</v>
      </c>
      <c r="D55" s="414">
        <v>85</v>
      </c>
      <c r="E55" s="414">
        <v>25</v>
      </c>
      <c r="F55" s="391"/>
      <c r="G55" s="391"/>
      <c r="H55" s="391"/>
      <c r="I55" s="391"/>
      <c r="J55" s="391"/>
      <c r="K55" s="391"/>
      <c r="L55" s="391"/>
      <c r="M55" s="391"/>
      <c r="N55" s="391"/>
      <c r="O55" s="391"/>
      <c r="P55" s="391"/>
      <c r="Q55" s="391"/>
      <c r="R55" s="391"/>
      <c r="S55" s="391"/>
      <c r="T55" s="391"/>
      <c r="U55" s="391"/>
      <c r="V55" s="391"/>
      <c r="W55" s="391"/>
      <c r="X55" s="391"/>
      <c r="Y55" s="391"/>
      <c r="Z55" s="391"/>
    </row>
    <row r="56" spans="1:26" ht="12" customHeight="1">
      <c r="A56" s="410" t="s">
        <v>74</v>
      </c>
      <c r="B56" s="409" t="s">
        <v>351</v>
      </c>
      <c r="C56" s="414">
        <v>70</v>
      </c>
      <c r="D56" s="414">
        <v>85.67</v>
      </c>
      <c r="E56" s="414">
        <v>31</v>
      </c>
      <c r="F56" s="391"/>
      <c r="G56" s="391"/>
      <c r="H56" s="391"/>
      <c r="I56" s="391"/>
      <c r="J56" s="391"/>
      <c r="K56" s="391"/>
      <c r="L56" s="391"/>
      <c r="M56" s="391"/>
      <c r="N56" s="391"/>
      <c r="O56" s="391"/>
      <c r="P56" s="391"/>
      <c r="Q56" s="391"/>
      <c r="R56" s="391"/>
      <c r="S56" s="391"/>
      <c r="T56" s="391"/>
      <c r="U56" s="391"/>
      <c r="V56" s="391"/>
      <c r="W56" s="391"/>
      <c r="X56" s="391"/>
      <c r="Y56" s="391"/>
      <c r="Z56" s="391"/>
    </row>
    <row r="57" spans="1:26" ht="12" customHeight="1">
      <c r="A57" s="416" t="s">
        <v>72</v>
      </c>
      <c r="B57" s="413" t="s">
        <v>4</v>
      </c>
      <c r="C57" s="413">
        <f t="shared" ref="C57:D57" si="8">AVERAGE(C58)</f>
        <v>91</v>
      </c>
      <c r="D57" s="413">
        <f t="shared" si="8"/>
        <v>115</v>
      </c>
      <c r="E57" s="413" t="s">
        <v>4</v>
      </c>
      <c r="F57" s="391"/>
      <c r="G57" s="391"/>
      <c r="H57" s="391"/>
      <c r="I57" s="391"/>
      <c r="J57" s="391"/>
      <c r="K57" s="391"/>
      <c r="L57" s="391"/>
      <c r="M57" s="391"/>
      <c r="N57" s="391"/>
      <c r="O57" s="391"/>
      <c r="P57" s="391"/>
      <c r="Q57" s="391"/>
      <c r="R57" s="391"/>
      <c r="S57" s="391"/>
      <c r="T57" s="391"/>
      <c r="U57" s="391"/>
      <c r="V57" s="391"/>
      <c r="W57" s="391"/>
      <c r="X57" s="391"/>
      <c r="Y57" s="391"/>
      <c r="Z57" s="391"/>
    </row>
    <row r="58" spans="1:26" ht="12" customHeight="1">
      <c r="A58" s="410" t="s">
        <v>69</v>
      </c>
      <c r="B58" s="414" t="s">
        <v>351</v>
      </c>
      <c r="C58" s="414">
        <v>91</v>
      </c>
      <c r="D58" s="414">
        <v>115</v>
      </c>
      <c r="E58" s="414" t="s">
        <v>351</v>
      </c>
      <c r="F58" s="391"/>
      <c r="G58" s="391"/>
      <c r="H58" s="391"/>
      <c r="I58" s="391"/>
      <c r="J58" s="391"/>
      <c r="K58" s="391"/>
      <c r="L58" s="391"/>
      <c r="M58" s="391"/>
      <c r="N58" s="391"/>
      <c r="O58" s="391"/>
      <c r="P58" s="391"/>
      <c r="Q58" s="391"/>
      <c r="R58" s="391"/>
      <c r="S58" s="391"/>
      <c r="T58" s="391"/>
      <c r="U58" s="391"/>
      <c r="V58" s="391"/>
      <c r="W58" s="391"/>
      <c r="X58" s="391"/>
      <c r="Y58" s="391"/>
      <c r="Z58" s="391"/>
    </row>
    <row r="59" spans="1:26" ht="12" customHeight="1">
      <c r="A59" s="411" t="s">
        <v>163</v>
      </c>
      <c r="B59" s="413" t="str">
        <f t="shared" ref="B59:E59" si="9">B60</f>
        <v>...</v>
      </c>
      <c r="C59" s="413">
        <f t="shared" si="9"/>
        <v>51</v>
      </c>
      <c r="D59" s="413">
        <f t="shared" si="9"/>
        <v>81</v>
      </c>
      <c r="E59" s="413">
        <f t="shared" si="9"/>
        <v>31</v>
      </c>
      <c r="F59" s="391"/>
      <c r="G59" s="391"/>
      <c r="H59" s="391"/>
      <c r="I59" s="391"/>
      <c r="J59" s="391"/>
      <c r="K59" s="391"/>
      <c r="L59" s="391"/>
      <c r="M59" s="391"/>
      <c r="N59" s="391"/>
      <c r="O59" s="391"/>
      <c r="P59" s="391"/>
      <c r="Q59" s="391"/>
      <c r="R59" s="391"/>
      <c r="S59" s="391"/>
      <c r="T59" s="391"/>
      <c r="U59" s="391"/>
      <c r="V59" s="391"/>
      <c r="W59" s="391"/>
      <c r="X59" s="391"/>
      <c r="Y59" s="391"/>
      <c r="Z59" s="391"/>
    </row>
    <row r="60" spans="1:26" ht="12" customHeight="1">
      <c r="A60" s="410" t="s">
        <v>553</v>
      </c>
      <c r="B60" s="409" t="s">
        <v>351</v>
      </c>
      <c r="C60" s="414">
        <v>51</v>
      </c>
      <c r="D60" s="414">
        <v>81</v>
      </c>
      <c r="E60" s="414">
        <v>31</v>
      </c>
      <c r="F60" s="391"/>
      <c r="G60" s="391"/>
      <c r="H60" s="391"/>
      <c r="I60" s="391"/>
      <c r="J60" s="391"/>
      <c r="K60" s="391"/>
      <c r="L60" s="391"/>
      <c r="M60" s="391"/>
      <c r="N60" s="391"/>
      <c r="O60" s="391"/>
      <c r="P60" s="391"/>
      <c r="Q60" s="391"/>
      <c r="R60" s="391"/>
      <c r="S60" s="391"/>
      <c r="T60" s="391"/>
      <c r="U60" s="391"/>
      <c r="V60" s="391"/>
      <c r="W60" s="391"/>
      <c r="X60" s="391"/>
      <c r="Y60" s="391"/>
      <c r="Z60" s="391"/>
    </row>
    <row r="61" spans="1:26" ht="12" customHeight="1">
      <c r="A61" s="411" t="s">
        <v>63</v>
      </c>
      <c r="B61" s="413" t="s">
        <v>4</v>
      </c>
      <c r="C61" s="413">
        <f t="shared" ref="C61:D61" si="10">C62</f>
        <v>30</v>
      </c>
      <c r="D61" s="413" t="str">
        <f t="shared" si="10"/>
        <v>...</v>
      </c>
      <c r="E61" s="413" t="s">
        <v>4</v>
      </c>
      <c r="F61" s="391"/>
      <c r="G61" s="391"/>
      <c r="H61" s="391"/>
      <c r="I61" s="391"/>
      <c r="J61" s="391"/>
      <c r="K61" s="391"/>
      <c r="L61" s="391"/>
      <c r="M61" s="391"/>
      <c r="N61" s="391"/>
      <c r="O61" s="391"/>
      <c r="P61" s="391"/>
      <c r="Q61" s="391"/>
      <c r="R61" s="391"/>
      <c r="S61" s="391"/>
      <c r="T61" s="391"/>
      <c r="U61" s="391"/>
      <c r="V61" s="391"/>
      <c r="W61" s="391"/>
      <c r="X61" s="391"/>
      <c r="Y61" s="391"/>
      <c r="Z61" s="391"/>
    </row>
    <row r="62" spans="1:26" ht="12" customHeight="1">
      <c r="A62" s="410" t="s">
        <v>64</v>
      </c>
      <c r="B62" s="414" t="s">
        <v>351</v>
      </c>
      <c r="C62" s="414">
        <v>30</v>
      </c>
      <c r="D62" s="414" t="s">
        <v>351</v>
      </c>
      <c r="E62" s="414" t="s">
        <v>351</v>
      </c>
      <c r="F62" s="391"/>
      <c r="G62" s="391"/>
      <c r="H62" s="391"/>
      <c r="I62" s="391"/>
      <c r="J62" s="391"/>
      <c r="K62" s="391"/>
      <c r="L62" s="391"/>
      <c r="M62" s="391"/>
      <c r="N62" s="391"/>
      <c r="O62" s="391"/>
      <c r="P62" s="391"/>
      <c r="Q62" s="391"/>
      <c r="R62" s="391"/>
      <c r="S62" s="391"/>
      <c r="T62" s="391"/>
      <c r="U62" s="391"/>
      <c r="V62" s="391"/>
      <c r="W62" s="391"/>
      <c r="X62" s="391"/>
      <c r="Y62" s="391"/>
      <c r="Z62" s="391"/>
    </row>
    <row r="63" spans="1:26" ht="12" customHeight="1">
      <c r="A63" s="416" t="s">
        <v>422</v>
      </c>
      <c r="B63" s="413">
        <f>AVERAGE(B64)</f>
        <v>90</v>
      </c>
      <c r="C63" s="413" t="s">
        <v>4</v>
      </c>
      <c r="D63" s="413" t="s">
        <v>4</v>
      </c>
      <c r="E63" s="413" t="s">
        <v>4</v>
      </c>
      <c r="F63" s="391"/>
      <c r="G63" s="391"/>
      <c r="H63" s="391"/>
      <c r="I63" s="391"/>
      <c r="J63" s="391"/>
      <c r="K63" s="391"/>
      <c r="L63" s="391"/>
      <c r="M63" s="391"/>
      <c r="N63" s="391"/>
      <c r="O63" s="391"/>
      <c r="P63" s="391"/>
      <c r="Q63" s="391"/>
      <c r="R63" s="391"/>
      <c r="S63" s="391"/>
      <c r="T63" s="391"/>
      <c r="U63" s="391"/>
      <c r="V63" s="391"/>
      <c r="W63" s="391"/>
      <c r="X63" s="391"/>
      <c r="Y63" s="391"/>
      <c r="Z63" s="391"/>
    </row>
    <row r="64" spans="1:26" ht="12" customHeight="1">
      <c r="A64" s="410" t="s">
        <v>529</v>
      </c>
      <c r="B64" s="414">
        <v>90</v>
      </c>
      <c r="C64" s="414" t="s">
        <v>351</v>
      </c>
      <c r="D64" s="414" t="s">
        <v>351</v>
      </c>
      <c r="E64" s="414" t="s">
        <v>351</v>
      </c>
      <c r="F64" s="391"/>
      <c r="G64" s="391"/>
      <c r="H64" s="391"/>
      <c r="I64" s="391"/>
      <c r="J64" s="391"/>
      <c r="K64" s="391"/>
      <c r="L64" s="391"/>
      <c r="M64" s="391"/>
      <c r="N64" s="391"/>
      <c r="O64" s="391"/>
      <c r="P64" s="391"/>
      <c r="Q64" s="391"/>
      <c r="R64" s="391"/>
      <c r="S64" s="391"/>
      <c r="T64" s="391"/>
      <c r="U64" s="391"/>
      <c r="V64" s="391"/>
      <c r="W64" s="391"/>
      <c r="X64" s="391"/>
      <c r="Y64" s="391"/>
      <c r="Z64" s="391"/>
    </row>
    <row r="65" spans="1:26" ht="12" customHeight="1">
      <c r="A65" s="416" t="s">
        <v>168</v>
      </c>
      <c r="B65" s="413">
        <f t="shared" ref="B65:E65" si="11">AVERAGE(B66)</f>
        <v>51.67</v>
      </c>
      <c r="C65" s="413">
        <f t="shared" si="11"/>
        <v>56.67</v>
      </c>
      <c r="D65" s="413">
        <f t="shared" si="11"/>
        <v>75</v>
      </c>
      <c r="E65" s="413">
        <f t="shared" si="11"/>
        <v>25</v>
      </c>
      <c r="F65" s="391"/>
      <c r="G65" s="391"/>
      <c r="H65" s="391"/>
      <c r="I65" s="391"/>
      <c r="J65" s="391"/>
      <c r="K65" s="391"/>
      <c r="L65" s="391"/>
      <c r="M65" s="391"/>
      <c r="N65" s="391"/>
      <c r="O65" s="391"/>
      <c r="P65" s="391"/>
      <c r="Q65" s="391"/>
      <c r="R65" s="391"/>
      <c r="S65" s="391"/>
      <c r="T65" s="391"/>
      <c r="U65" s="391"/>
      <c r="V65" s="391"/>
      <c r="W65" s="391"/>
      <c r="X65" s="391"/>
      <c r="Y65" s="391"/>
      <c r="Z65" s="391"/>
    </row>
    <row r="66" spans="1:26" ht="12" customHeight="1">
      <c r="A66" s="410" t="s">
        <v>170</v>
      </c>
      <c r="B66" s="414">
        <v>51.67</v>
      </c>
      <c r="C66" s="414">
        <v>56.67</v>
      </c>
      <c r="D66" s="414">
        <v>75</v>
      </c>
      <c r="E66" s="414">
        <v>25</v>
      </c>
      <c r="F66" s="391"/>
      <c r="G66" s="391"/>
      <c r="H66" s="391"/>
      <c r="I66" s="391"/>
      <c r="J66" s="391"/>
      <c r="K66" s="391"/>
      <c r="L66" s="391"/>
      <c r="M66" s="391"/>
      <c r="N66" s="391"/>
      <c r="O66" s="391"/>
      <c r="P66" s="391"/>
      <c r="Q66" s="391"/>
      <c r="R66" s="391"/>
      <c r="S66" s="391"/>
      <c r="T66" s="391"/>
      <c r="U66" s="391"/>
      <c r="V66" s="391"/>
      <c r="W66" s="391"/>
      <c r="X66" s="391"/>
      <c r="Y66" s="391"/>
      <c r="Z66" s="391"/>
    </row>
    <row r="67" spans="1:26" ht="12" customHeight="1">
      <c r="A67" s="411" t="s">
        <v>31</v>
      </c>
      <c r="B67" s="413">
        <f t="shared" ref="B67:D67" si="12">AVERAGE(B68:B69)</f>
        <v>49.17</v>
      </c>
      <c r="C67" s="413">
        <f t="shared" si="12"/>
        <v>72.11</v>
      </c>
      <c r="D67" s="413">
        <f t="shared" si="12"/>
        <v>89.789999999999992</v>
      </c>
      <c r="E67" s="413" t="s">
        <v>4</v>
      </c>
      <c r="F67" s="391"/>
      <c r="G67" s="391"/>
      <c r="H67" s="391"/>
      <c r="I67" s="391"/>
      <c r="J67" s="391"/>
      <c r="K67" s="391"/>
      <c r="L67" s="391"/>
      <c r="M67" s="391"/>
      <c r="N67" s="391"/>
      <c r="O67" s="391"/>
      <c r="P67" s="391"/>
      <c r="Q67" s="391"/>
      <c r="R67" s="391"/>
      <c r="S67" s="391"/>
      <c r="T67" s="391"/>
      <c r="U67" s="391"/>
      <c r="V67" s="391"/>
      <c r="W67" s="391"/>
      <c r="X67" s="391"/>
      <c r="Y67" s="391"/>
      <c r="Z67" s="391"/>
    </row>
    <row r="68" spans="1:26" ht="12" customHeight="1">
      <c r="A68" s="410" t="s">
        <v>33</v>
      </c>
      <c r="B68" s="414">
        <v>32</v>
      </c>
      <c r="C68" s="414">
        <v>81.42</v>
      </c>
      <c r="D68" s="414">
        <v>91.7</v>
      </c>
      <c r="E68" s="414" t="s">
        <v>351</v>
      </c>
      <c r="F68" s="391"/>
      <c r="G68" s="391"/>
      <c r="H68" s="391"/>
      <c r="I68" s="391"/>
      <c r="J68" s="391"/>
      <c r="K68" s="391"/>
      <c r="L68" s="391"/>
      <c r="M68" s="391"/>
      <c r="N68" s="391"/>
      <c r="O68" s="391"/>
      <c r="P68" s="391"/>
      <c r="Q68" s="391"/>
      <c r="R68" s="391"/>
      <c r="S68" s="391"/>
      <c r="T68" s="391"/>
      <c r="U68" s="391"/>
      <c r="V68" s="391"/>
      <c r="W68" s="391"/>
      <c r="X68" s="391"/>
      <c r="Y68" s="391"/>
      <c r="Z68" s="391"/>
    </row>
    <row r="69" spans="1:26" ht="12" customHeight="1">
      <c r="A69" s="410" t="s">
        <v>32</v>
      </c>
      <c r="B69" s="414">
        <v>66.34</v>
      </c>
      <c r="C69" s="414">
        <v>62.8</v>
      </c>
      <c r="D69" s="414">
        <v>87.88</v>
      </c>
      <c r="E69" s="414">
        <v>30</v>
      </c>
      <c r="F69" s="391"/>
      <c r="G69" s="391"/>
      <c r="H69" s="391"/>
      <c r="I69" s="391"/>
      <c r="J69" s="391"/>
      <c r="K69" s="391"/>
      <c r="L69" s="391"/>
      <c r="M69" s="391"/>
      <c r="N69" s="391"/>
      <c r="O69" s="391"/>
      <c r="P69" s="391"/>
      <c r="Q69" s="391"/>
      <c r="R69" s="391"/>
      <c r="S69" s="391"/>
      <c r="T69" s="391"/>
      <c r="U69" s="391"/>
      <c r="V69" s="391"/>
      <c r="W69" s="391"/>
      <c r="X69" s="391"/>
      <c r="Y69" s="391"/>
      <c r="Z69" s="391"/>
    </row>
    <row r="70" spans="1:26" ht="12" customHeight="1">
      <c r="A70" s="416" t="s">
        <v>34</v>
      </c>
      <c r="B70" s="413" t="s">
        <v>4</v>
      </c>
      <c r="C70" s="413">
        <f t="shared" ref="C70:D70" si="13">AVERAGE(C71:C73)</f>
        <v>64.75</v>
      </c>
      <c r="D70" s="413">
        <f t="shared" si="13"/>
        <v>89.723333333333343</v>
      </c>
      <c r="E70" s="413" t="s">
        <v>4</v>
      </c>
      <c r="F70" s="391"/>
      <c r="G70" s="391"/>
      <c r="H70" s="391"/>
      <c r="I70" s="391"/>
      <c r="J70" s="391"/>
      <c r="K70" s="391"/>
      <c r="L70" s="391"/>
      <c r="M70" s="391"/>
      <c r="N70" s="391"/>
      <c r="O70" s="391"/>
      <c r="P70" s="391"/>
      <c r="Q70" s="391"/>
      <c r="R70" s="391"/>
      <c r="S70" s="391"/>
      <c r="T70" s="391"/>
      <c r="U70" s="391"/>
      <c r="V70" s="391"/>
      <c r="W70" s="391"/>
      <c r="X70" s="391"/>
      <c r="Y70" s="391"/>
      <c r="Z70" s="391"/>
    </row>
    <row r="71" spans="1:26" ht="12" customHeight="1">
      <c r="A71" s="415" t="s">
        <v>36</v>
      </c>
      <c r="B71" s="414" t="s">
        <v>351</v>
      </c>
      <c r="C71" s="414" t="s">
        <v>351</v>
      </c>
      <c r="D71" s="414">
        <v>89.67</v>
      </c>
      <c r="E71" s="414" t="s">
        <v>351</v>
      </c>
      <c r="F71" s="391"/>
      <c r="G71" s="391"/>
      <c r="H71" s="391"/>
      <c r="I71" s="391"/>
      <c r="J71" s="391"/>
      <c r="K71" s="391"/>
      <c r="L71" s="391"/>
      <c r="M71" s="391"/>
      <c r="N71" s="391"/>
      <c r="O71" s="391"/>
      <c r="P71" s="391"/>
      <c r="Q71" s="391"/>
      <c r="R71" s="391"/>
      <c r="S71" s="391"/>
      <c r="T71" s="391"/>
      <c r="U71" s="391"/>
      <c r="V71" s="391"/>
      <c r="W71" s="391"/>
      <c r="X71" s="391"/>
      <c r="Y71" s="391"/>
      <c r="Z71" s="391"/>
    </row>
    <row r="72" spans="1:26" ht="12" customHeight="1">
      <c r="A72" s="415" t="s">
        <v>35</v>
      </c>
      <c r="B72" s="414" t="s">
        <v>351</v>
      </c>
      <c r="C72" s="414">
        <v>69.5</v>
      </c>
      <c r="D72" s="414">
        <v>95</v>
      </c>
      <c r="E72" s="414" t="s">
        <v>351</v>
      </c>
      <c r="F72" s="391"/>
      <c r="G72" s="391"/>
      <c r="H72" s="391"/>
      <c r="I72" s="391"/>
      <c r="J72" s="391"/>
      <c r="K72" s="391"/>
      <c r="L72" s="391"/>
      <c r="M72" s="391"/>
      <c r="N72" s="391"/>
      <c r="O72" s="391"/>
      <c r="P72" s="391"/>
      <c r="Q72" s="391"/>
      <c r="R72" s="391"/>
      <c r="S72" s="391"/>
      <c r="T72" s="391"/>
      <c r="U72" s="391"/>
      <c r="V72" s="391"/>
      <c r="W72" s="391"/>
      <c r="X72" s="391"/>
      <c r="Y72" s="391"/>
      <c r="Z72" s="391"/>
    </row>
    <row r="73" spans="1:26" ht="12" customHeight="1">
      <c r="A73" s="415" t="s">
        <v>354</v>
      </c>
      <c r="B73" s="414" t="s">
        <v>351</v>
      </c>
      <c r="C73" s="414">
        <v>60</v>
      </c>
      <c r="D73" s="414">
        <v>84.5</v>
      </c>
      <c r="E73" s="414" t="s">
        <v>351</v>
      </c>
      <c r="F73" s="391"/>
      <c r="G73" s="391"/>
      <c r="H73" s="391"/>
      <c r="I73" s="391"/>
      <c r="J73" s="391"/>
      <c r="K73" s="391"/>
      <c r="L73" s="391"/>
      <c r="M73" s="391"/>
      <c r="N73" s="391"/>
      <c r="O73" s="391"/>
      <c r="P73" s="391"/>
      <c r="Q73" s="391"/>
      <c r="R73" s="391"/>
      <c r="S73" s="391"/>
      <c r="T73" s="391"/>
      <c r="U73" s="391"/>
      <c r="V73" s="391"/>
      <c r="W73" s="391"/>
      <c r="X73" s="391"/>
      <c r="Y73" s="391"/>
      <c r="Z73" s="391"/>
    </row>
    <row r="74" spans="1:26" ht="12" customHeight="1">
      <c r="A74" s="416" t="s">
        <v>171</v>
      </c>
      <c r="B74" s="413" t="s">
        <v>4</v>
      </c>
      <c r="C74" s="413">
        <f t="shared" ref="C74:E74" si="14">AVERAGE(C75:C76)</f>
        <v>77.5</v>
      </c>
      <c r="D74" s="413">
        <f t="shared" si="14"/>
        <v>85</v>
      </c>
      <c r="E74" s="413">
        <f t="shared" si="14"/>
        <v>75</v>
      </c>
      <c r="F74" s="391"/>
      <c r="G74" s="391"/>
      <c r="H74" s="391"/>
      <c r="I74" s="391"/>
      <c r="J74" s="391"/>
      <c r="K74" s="391"/>
      <c r="L74" s="391"/>
      <c r="M74" s="391"/>
      <c r="N74" s="391"/>
      <c r="O74" s="391"/>
      <c r="P74" s="391"/>
      <c r="Q74" s="391"/>
      <c r="R74" s="391"/>
      <c r="S74" s="391"/>
      <c r="T74" s="391"/>
      <c r="U74" s="391"/>
      <c r="V74" s="391"/>
      <c r="W74" s="391"/>
      <c r="X74" s="391"/>
      <c r="Y74" s="391"/>
      <c r="Z74" s="391"/>
    </row>
    <row r="75" spans="1:26" ht="12" customHeight="1">
      <c r="A75" s="415" t="s">
        <v>173</v>
      </c>
      <c r="B75" s="414" t="s">
        <v>351</v>
      </c>
      <c r="C75" s="414">
        <v>80</v>
      </c>
      <c r="D75" s="414" t="s">
        <v>351</v>
      </c>
      <c r="E75" s="414"/>
      <c r="F75" s="391"/>
      <c r="G75" s="391"/>
      <c r="H75" s="391"/>
      <c r="I75" s="391"/>
      <c r="J75" s="391"/>
      <c r="K75" s="391"/>
      <c r="L75" s="391"/>
      <c r="M75" s="391"/>
      <c r="N75" s="391"/>
      <c r="O75" s="391"/>
      <c r="P75" s="391"/>
      <c r="Q75" s="391"/>
      <c r="R75" s="391"/>
      <c r="S75" s="391"/>
      <c r="T75" s="391"/>
      <c r="U75" s="391"/>
      <c r="V75" s="391"/>
      <c r="W75" s="391"/>
      <c r="X75" s="391"/>
      <c r="Y75" s="391"/>
      <c r="Z75" s="391"/>
    </row>
    <row r="76" spans="1:26" ht="12" customHeight="1">
      <c r="A76" s="415" t="s">
        <v>461</v>
      </c>
      <c r="B76" s="414" t="s">
        <v>351</v>
      </c>
      <c r="C76" s="414">
        <v>75</v>
      </c>
      <c r="D76" s="414">
        <v>85</v>
      </c>
      <c r="E76" s="414">
        <v>75</v>
      </c>
      <c r="F76" s="391"/>
      <c r="G76" s="391"/>
      <c r="H76" s="391"/>
      <c r="I76" s="391"/>
      <c r="J76" s="391"/>
      <c r="K76" s="391"/>
      <c r="L76" s="391"/>
      <c r="M76" s="391"/>
      <c r="N76" s="391"/>
      <c r="O76" s="391"/>
      <c r="P76" s="391"/>
      <c r="Q76" s="391"/>
      <c r="R76" s="391"/>
      <c r="S76" s="391"/>
      <c r="T76" s="391"/>
      <c r="U76" s="391"/>
      <c r="V76" s="391"/>
      <c r="W76" s="391"/>
      <c r="X76" s="391"/>
      <c r="Y76" s="391"/>
      <c r="Z76" s="391"/>
    </row>
    <row r="77" spans="1:26" ht="12" customHeight="1">
      <c r="A77" s="411" t="s">
        <v>70</v>
      </c>
      <c r="B77" s="413">
        <f t="shared" ref="B77:C77" si="15">AVERAGE(B78:B80)</f>
        <v>76.25</v>
      </c>
      <c r="C77" s="413">
        <f t="shared" si="15"/>
        <v>66.5</v>
      </c>
      <c r="D77" s="413" t="s">
        <v>4</v>
      </c>
      <c r="E77" s="413" t="s">
        <v>4</v>
      </c>
      <c r="F77" s="391"/>
      <c r="G77" s="391"/>
      <c r="H77" s="391"/>
      <c r="I77" s="391"/>
      <c r="J77" s="391"/>
      <c r="K77" s="391"/>
      <c r="L77" s="391"/>
      <c r="M77" s="391"/>
      <c r="N77" s="391"/>
      <c r="O77" s="391"/>
      <c r="P77" s="391"/>
      <c r="Q77" s="391"/>
      <c r="R77" s="391"/>
      <c r="S77" s="391"/>
      <c r="T77" s="391"/>
      <c r="U77" s="391"/>
      <c r="V77" s="391"/>
      <c r="W77" s="391"/>
      <c r="X77" s="391"/>
      <c r="Y77" s="391"/>
      <c r="Z77" s="391"/>
    </row>
    <row r="78" spans="1:26" ht="12" customHeight="1">
      <c r="A78" s="410" t="s">
        <v>50</v>
      </c>
      <c r="B78" s="414">
        <v>80</v>
      </c>
      <c r="C78" s="414">
        <v>64.5</v>
      </c>
      <c r="D78" s="409" t="s">
        <v>351</v>
      </c>
      <c r="E78" s="414" t="s">
        <v>351</v>
      </c>
      <c r="F78" s="391"/>
      <c r="G78" s="391"/>
      <c r="H78" s="391"/>
      <c r="I78" s="391"/>
      <c r="J78" s="391"/>
      <c r="K78" s="391"/>
      <c r="L78" s="391"/>
      <c r="M78" s="391"/>
      <c r="N78" s="391"/>
      <c r="O78" s="391"/>
      <c r="P78" s="391"/>
      <c r="Q78" s="391"/>
      <c r="R78" s="391"/>
      <c r="S78" s="391"/>
      <c r="T78" s="391"/>
      <c r="U78" s="391"/>
      <c r="V78" s="391"/>
      <c r="W78" s="391"/>
      <c r="X78" s="391"/>
      <c r="Y78" s="391"/>
      <c r="Z78" s="391"/>
    </row>
    <row r="79" spans="1:26" ht="12" customHeight="1">
      <c r="A79" s="410" t="s">
        <v>462</v>
      </c>
      <c r="B79" s="414">
        <v>72.5</v>
      </c>
      <c r="C79" s="414">
        <v>70</v>
      </c>
      <c r="D79" s="409" t="s">
        <v>351</v>
      </c>
      <c r="E79" s="414" t="s">
        <v>351</v>
      </c>
      <c r="F79" s="391"/>
      <c r="G79" s="391"/>
      <c r="H79" s="391"/>
      <c r="I79" s="391"/>
      <c r="J79" s="391"/>
      <c r="K79" s="391"/>
      <c r="L79" s="391"/>
      <c r="M79" s="391"/>
      <c r="N79" s="391"/>
      <c r="O79" s="391"/>
      <c r="P79" s="391"/>
      <c r="Q79" s="391"/>
      <c r="R79" s="391"/>
      <c r="S79" s="391"/>
      <c r="T79" s="391"/>
      <c r="U79" s="391"/>
      <c r="V79" s="391"/>
      <c r="W79" s="391"/>
      <c r="X79" s="391"/>
      <c r="Y79" s="391"/>
      <c r="Z79" s="391"/>
    </row>
    <row r="80" spans="1:26" ht="12" customHeight="1">
      <c r="A80" s="410" t="s">
        <v>421</v>
      </c>
      <c r="B80" s="414" t="s">
        <v>351</v>
      </c>
      <c r="C80" s="414">
        <v>65</v>
      </c>
      <c r="D80" s="409" t="s">
        <v>351</v>
      </c>
      <c r="E80" s="414" t="s">
        <v>351</v>
      </c>
      <c r="F80" s="391"/>
      <c r="G80" s="391"/>
      <c r="H80" s="391"/>
      <c r="I80" s="391"/>
      <c r="J80" s="391"/>
      <c r="K80" s="391"/>
      <c r="L80" s="391"/>
      <c r="M80" s="391"/>
      <c r="N80" s="391"/>
      <c r="O80" s="391"/>
      <c r="P80" s="391"/>
      <c r="Q80" s="391"/>
      <c r="R80" s="391"/>
      <c r="S80" s="391"/>
      <c r="T80" s="391"/>
      <c r="U80" s="391"/>
      <c r="V80" s="391"/>
      <c r="W80" s="391"/>
      <c r="X80" s="391"/>
      <c r="Y80" s="391"/>
      <c r="Z80" s="391"/>
    </row>
    <row r="81" spans="1:26" ht="12" customHeight="1">
      <c r="A81" s="411" t="s">
        <v>75</v>
      </c>
      <c r="B81" s="413">
        <f>B82</f>
        <v>83.67</v>
      </c>
      <c r="C81" s="413" t="s">
        <v>4</v>
      </c>
      <c r="D81" s="413">
        <f t="shared" ref="D81:E81" si="16">D82</f>
        <v>82</v>
      </c>
      <c r="E81" s="413">
        <f t="shared" si="16"/>
        <v>29.33</v>
      </c>
      <c r="F81" s="391"/>
      <c r="G81" s="391"/>
      <c r="H81" s="391"/>
      <c r="I81" s="391"/>
      <c r="J81" s="391"/>
      <c r="K81" s="391"/>
      <c r="L81" s="391"/>
      <c r="M81" s="391"/>
      <c r="N81" s="391"/>
      <c r="O81" s="391"/>
      <c r="P81" s="391"/>
      <c r="Q81" s="391"/>
      <c r="R81" s="391"/>
      <c r="S81" s="391"/>
      <c r="T81" s="391"/>
      <c r="U81" s="391"/>
      <c r="V81" s="391"/>
      <c r="W81" s="391"/>
      <c r="X81" s="391"/>
      <c r="Y81" s="391"/>
      <c r="Z81" s="391"/>
    </row>
    <row r="82" spans="1:26" ht="12" customHeight="1">
      <c r="A82" s="410" t="s">
        <v>76</v>
      </c>
      <c r="B82" s="414">
        <v>83.67</v>
      </c>
      <c r="C82" s="414" t="s">
        <v>351</v>
      </c>
      <c r="D82" s="414">
        <v>82</v>
      </c>
      <c r="E82" s="414">
        <v>29.33</v>
      </c>
      <c r="F82" s="391"/>
      <c r="G82" s="391"/>
      <c r="H82" s="391"/>
      <c r="I82" s="391"/>
      <c r="J82" s="391"/>
      <c r="K82" s="391"/>
      <c r="L82" s="391"/>
      <c r="M82" s="391"/>
      <c r="N82" s="391"/>
      <c r="O82" s="391"/>
      <c r="P82" s="391"/>
      <c r="Q82" s="391"/>
      <c r="R82" s="391"/>
      <c r="S82" s="391"/>
      <c r="T82" s="391"/>
      <c r="U82" s="391"/>
      <c r="V82" s="391"/>
      <c r="W82" s="391"/>
      <c r="X82" s="391"/>
      <c r="Y82" s="391"/>
      <c r="Z82" s="391"/>
    </row>
    <row r="83" spans="1:26" ht="12" customHeight="1">
      <c r="A83" s="411" t="s">
        <v>59</v>
      </c>
      <c r="B83" s="413">
        <f>B84</f>
        <v>42</v>
      </c>
      <c r="C83" s="413" t="s">
        <v>4</v>
      </c>
      <c r="D83" s="413" t="s">
        <v>4</v>
      </c>
      <c r="E83" s="413" t="s">
        <v>4</v>
      </c>
      <c r="F83" s="391"/>
      <c r="G83" s="391"/>
      <c r="H83" s="391"/>
      <c r="I83" s="391"/>
      <c r="J83" s="391"/>
      <c r="K83" s="391"/>
      <c r="L83" s="391"/>
      <c r="M83" s="391"/>
      <c r="N83" s="391"/>
      <c r="O83" s="391"/>
      <c r="P83" s="391"/>
      <c r="Q83" s="391"/>
      <c r="R83" s="391"/>
      <c r="S83" s="391"/>
      <c r="T83" s="391"/>
      <c r="U83" s="391"/>
      <c r="V83" s="391"/>
      <c r="W83" s="391"/>
      <c r="X83" s="391"/>
      <c r="Y83" s="391"/>
      <c r="Z83" s="391"/>
    </row>
    <row r="84" spans="1:26" ht="12" customHeight="1">
      <c r="A84" s="410" t="s">
        <v>62</v>
      </c>
      <c r="B84" s="414">
        <v>42</v>
      </c>
      <c r="C84" s="414" t="s">
        <v>351</v>
      </c>
      <c r="D84" s="414" t="s">
        <v>351</v>
      </c>
      <c r="E84" s="414" t="s">
        <v>351</v>
      </c>
      <c r="F84" s="391"/>
      <c r="G84" s="391"/>
      <c r="H84" s="391"/>
      <c r="I84" s="391"/>
      <c r="J84" s="391"/>
      <c r="K84" s="391"/>
      <c r="L84" s="391"/>
      <c r="M84" s="391"/>
      <c r="N84" s="391"/>
      <c r="O84" s="391"/>
      <c r="P84" s="391"/>
      <c r="Q84" s="391"/>
      <c r="R84" s="391"/>
      <c r="S84" s="391"/>
      <c r="T84" s="391"/>
      <c r="U84" s="391"/>
      <c r="V84" s="391"/>
      <c r="W84" s="391"/>
      <c r="X84" s="391"/>
      <c r="Y84" s="391"/>
      <c r="Z84" s="391"/>
    </row>
    <row r="85" spans="1:26" ht="12" customHeight="1">
      <c r="A85" s="411" t="s">
        <v>37</v>
      </c>
      <c r="B85" s="413">
        <f t="shared" ref="B85:D85" si="17">AVERAGE(B86)</f>
        <v>58.5</v>
      </c>
      <c r="C85" s="413">
        <f t="shared" si="17"/>
        <v>62.5</v>
      </c>
      <c r="D85" s="413">
        <f t="shared" si="17"/>
        <v>85</v>
      </c>
      <c r="E85" s="413">
        <f t="shared" ref="E85" si="18">E86</f>
        <v>32</v>
      </c>
      <c r="F85" s="391"/>
      <c r="G85" s="391"/>
      <c r="H85" s="391"/>
      <c r="I85" s="391"/>
      <c r="J85" s="391"/>
      <c r="K85" s="391"/>
      <c r="L85" s="391"/>
      <c r="M85" s="391"/>
      <c r="N85" s="391"/>
      <c r="O85" s="391"/>
      <c r="P85" s="391"/>
      <c r="Q85" s="391"/>
      <c r="R85" s="391"/>
      <c r="S85" s="391"/>
      <c r="T85" s="391"/>
      <c r="U85" s="391"/>
      <c r="V85" s="391"/>
      <c r="W85" s="391"/>
      <c r="X85" s="391"/>
      <c r="Y85" s="391"/>
      <c r="Z85" s="391"/>
    </row>
    <row r="86" spans="1:26" ht="12" customHeight="1">
      <c r="A86" s="630" t="s">
        <v>38</v>
      </c>
      <c r="B86" s="631">
        <v>58.5</v>
      </c>
      <c r="C86" s="631">
        <v>62.5</v>
      </c>
      <c r="D86" s="631">
        <v>85</v>
      </c>
      <c r="E86" s="631">
        <v>32</v>
      </c>
      <c r="F86" s="391"/>
      <c r="G86" s="391"/>
      <c r="H86" s="391"/>
      <c r="I86" s="391"/>
      <c r="J86" s="391"/>
      <c r="K86" s="391"/>
      <c r="L86" s="391"/>
      <c r="M86" s="391"/>
      <c r="N86" s="391"/>
      <c r="O86" s="391"/>
      <c r="P86" s="391"/>
      <c r="Q86" s="391"/>
      <c r="R86" s="391"/>
      <c r="S86" s="391"/>
      <c r="T86" s="391"/>
      <c r="U86" s="391"/>
      <c r="V86" s="391"/>
      <c r="W86" s="391"/>
      <c r="X86" s="391"/>
      <c r="Y86" s="391"/>
      <c r="Z86" s="391"/>
    </row>
    <row r="87" spans="1:26" ht="9" customHeight="1">
      <c r="A87" s="588" t="s">
        <v>73</v>
      </c>
      <c r="B87" s="590"/>
      <c r="C87" s="590"/>
      <c r="D87" s="590"/>
      <c r="E87" s="590"/>
      <c r="F87" s="391"/>
      <c r="G87" s="391"/>
      <c r="H87" s="391"/>
      <c r="I87" s="391"/>
      <c r="J87" s="391"/>
      <c r="K87" s="391"/>
      <c r="L87" s="391"/>
      <c r="M87" s="391"/>
      <c r="N87" s="391"/>
      <c r="O87" s="391"/>
      <c r="P87" s="391"/>
      <c r="Q87" s="391"/>
      <c r="R87" s="391"/>
      <c r="S87" s="391"/>
      <c r="T87" s="391"/>
      <c r="U87" s="391"/>
      <c r="V87" s="391"/>
      <c r="W87" s="391"/>
      <c r="X87" s="391"/>
      <c r="Y87" s="391"/>
      <c r="Z87" s="391"/>
    </row>
    <row r="88" spans="1:26" ht="9" customHeight="1">
      <c r="A88" s="588" t="s">
        <v>55</v>
      </c>
      <c r="B88" s="590"/>
      <c r="C88" s="590"/>
      <c r="D88" s="590"/>
      <c r="E88" s="590"/>
      <c r="F88" s="391"/>
      <c r="G88" s="391"/>
      <c r="H88" s="391"/>
      <c r="I88" s="391"/>
      <c r="J88" s="391"/>
      <c r="K88" s="391"/>
      <c r="L88" s="391"/>
      <c r="M88" s="391"/>
      <c r="N88" s="391"/>
      <c r="O88" s="391"/>
      <c r="P88" s="391"/>
      <c r="Q88" s="391"/>
      <c r="R88" s="391"/>
      <c r="S88" s="391"/>
      <c r="T88" s="391"/>
      <c r="U88" s="391"/>
      <c r="V88" s="391"/>
      <c r="W88" s="391"/>
      <c r="X88" s="391"/>
      <c r="Y88" s="391"/>
      <c r="Z88" s="391"/>
    </row>
    <row r="89" spans="1:26" ht="9" customHeight="1">
      <c r="A89" s="589" t="s">
        <v>56</v>
      </c>
      <c r="B89" s="590"/>
      <c r="C89" s="590"/>
      <c r="D89" s="590"/>
      <c r="E89" s="590"/>
      <c r="F89" s="391"/>
      <c r="G89" s="391"/>
      <c r="H89" s="391"/>
      <c r="I89" s="391"/>
      <c r="J89" s="391"/>
      <c r="K89" s="391"/>
      <c r="L89" s="391"/>
      <c r="M89" s="391"/>
      <c r="N89" s="391"/>
      <c r="O89" s="391"/>
      <c r="P89" s="391"/>
      <c r="Q89" s="391"/>
      <c r="R89" s="391"/>
      <c r="S89" s="391"/>
      <c r="T89" s="391"/>
      <c r="U89" s="391"/>
      <c r="V89" s="391"/>
      <c r="W89" s="391"/>
      <c r="X89" s="391"/>
      <c r="Y89" s="391"/>
      <c r="Z89" s="391"/>
    </row>
    <row r="90" spans="1:26" ht="9" customHeight="1">
      <c r="A90" s="590"/>
      <c r="B90" s="590"/>
      <c r="C90" s="590"/>
      <c r="D90" s="590"/>
      <c r="E90" s="590"/>
      <c r="F90" s="391"/>
      <c r="G90" s="391"/>
      <c r="H90" s="391"/>
      <c r="I90" s="391"/>
      <c r="J90" s="391"/>
      <c r="K90" s="391"/>
      <c r="L90" s="391"/>
      <c r="M90" s="391"/>
      <c r="N90" s="391"/>
      <c r="O90" s="391"/>
      <c r="P90" s="391"/>
      <c r="Q90" s="391"/>
      <c r="R90" s="391"/>
      <c r="S90" s="391"/>
      <c r="T90" s="391"/>
      <c r="U90" s="391"/>
      <c r="V90" s="391"/>
      <c r="W90" s="391"/>
      <c r="X90" s="391"/>
      <c r="Y90" s="391"/>
      <c r="Z90" s="391"/>
    </row>
    <row r="91" spans="1:26" ht="15.75" customHeight="1">
      <c r="A91" s="590"/>
      <c r="B91" s="590"/>
      <c r="C91" s="590"/>
      <c r="D91" s="590"/>
      <c r="E91" s="590"/>
      <c r="F91" s="391"/>
      <c r="G91" s="391"/>
      <c r="H91" s="391"/>
      <c r="I91" s="391"/>
      <c r="J91" s="391"/>
      <c r="K91" s="391"/>
      <c r="L91" s="391"/>
      <c r="M91" s="391"/>
      <c r="N91" s="391"/>
      <c r="O91" s="391"/>
      <c r="P91" s="391"/>
      <c r="Q91" s="391"/>
      <c r="R91" s="391"/>
      <c r="S91" s="391"/>
      <c r="T91" s="391"/>
      <c r="U91" s="391"/>
      <c r="V91" s="391"/>
      <c r="W91" s="391"/>
      <c r="X91" s="391"/>
      <c r="Y91" s="391"/>
      <c r="Z91" s="391"/>
    </row>
    <row r="92" spans="1:26" ht="15.75" customHeight="1">
      <c r="A92" s="590"/>
      <c r="B92" s="590"/>
      <c r="C92" s="590"/>
      <c r="D92" s="590"/>
      <c r="E92" s="590"/>
      <c r="F92" s="391"/>
      <c r="G92" s="391"/>
      <c r="H92" s="391"/>
      <c r="I92" s="391"/>
      <c r="J92" s="391"/>
      <c r="K92" s="391"/>
      <c r="L92" s="391"/>
      <c r="M92" s="391"/>
      <c r="N92" s="391"/>
      <c r="O92" s="391"/>
      <c r="P92" s="391"/>
      <c r="Q92" s="391"/>
      <c r="R92" s="391"/>
      <c r="S92" s="391"/>
      <c r="T92" s="391"/>
      <c r="U92" s="391"/>
      <c r="V92" s="391"/>
      <c r="W92" s="391"/>
      <c r="X92" s="391"/>
      <c r="Y92" s="391"/>
      <c r="Z92" s="391"/>
    </row>
    <row r="93" spans="1:26" ht="15.75" customHeight="1">
      <c r="A93" s="590"/>
      <c r="B93" s="590"/>
      <c r="C93" s="590"/>
      <c r="D93" s="590"/>
      <c r="E93" s="590"/>
      <c r="F93" s="391"/>
      <c r="G93" s="391"/>
      <c r="H93" s="391"/>
      <c r="I93" s="391"/>
      <c r="J93" s="391"/>
      <c r="K93" s="391"/>
      <c r="L93" s="391"/>
      <c r="M93" s="391"/>
      <c r="N93" s="391"/>
      <c r="O93" s="391"/>
      <c r="P93" s="391"/>
      <c r="Q93" s="391"/>
      <c r="R93" s="391"/>
      <c r="S93" s="391"/>
      <c r="T93" s="391"/>
      <c r="U93" s="391"/>
      <c r="V93" s="391"/>
      <c r="W93" s="391"/>
      <c r="X93" s="391"/>
      <c r="Y93" s="391"/>
      <c r="Z93" s="391"/>
    </row>
    <row r="94" spans="1:26" ht="15.75" customHeight="1">
      <c r="A94" s="590"/>
      <c r="B94" s="590"/>
      <c r="C94" s="590"/>
      <c r="D94" s="590"/>
      <c r="E94" s="590"/>
      <c r="F94" s="391"/>
      <c r="G94" s="391"/>
      <c r="H94" s="391"/>
      <c r="I94" s="391"/>
      <c r="J94" s="391"/>
      <c r="K94" s="391"/>
      <c r="L94" s="391"/>
      <c r="M94" s="391"/>
      <c r="N94" s="391"/>
      <c r="O94" s="391"/>
      <c r="P94" s="391"/>
      <c r="Q94" s="391"/>
      <c r="R94" s="391"/>
      <c r="S94" s="391"/>
      <c r="T94" s="391"/>
      <c r="U94" s="391"/>
      <c r="V94" s="391"/>
      <c r="W94" s="391"/>
      <c r="X94" s="391"/>
      <c r="Y94" s="391"/>
      <c r="Z94" s="391"/>
    </row>
    <row r="95" spans="1:26" ht="15.75" customHeight="1">
      <c r="A95" s="590"/>
      <c r="B95" s="590"/>
      <c r="C95" s="590"/>
      <c r="D95" s="590"/>
      <c r="E95" s="590"/>
      <c r="F95" s="391"/>
      <c r="G95" s="391"/>
      <c r="H95" s="391"/>
      <c r="I95" s="391"/>
      <c r="J95" s="391"/>
      <c r="K95" s="391"/>
      <c r="L95" s="391"/>
      <c r="M95" s="391"/>
      <c r="N95" s="391"/>
      <c r="O95" s="391"/>
      <c r="P95" s="391"/>
      <c r="Q95" s="391"/>
      <c r="R95" s="391"/>
      <c r="S95" s="391"/>
      <c r="T95" s="391"/>
      <c r="U95" s="391"/>
      <c r="V95" s="391"/>
      <c r="W95" s="391"/>
      <c r="X95" s="391"/>
      <c r="Y95" s="391"/>
      <c r="Z95" s="391"/>
    </row>
    <row r="96" spans="1:26" ht="15.75" customHeight="1">
      <c r="A96" s="590"/>
      <c r="B96" s="590"/>
      <c r="C96" s="590"/>
      <c r="D96" s="590"/>
      <c r="E96" s="590"/>
      <c r="F96" s="391"/>
      <c r="G96" s="391"/>
      <c r="H96" s="391"/>
      <c r="I96" s="391"/>
      <c r="J96" s="391"/>
      <c r="K96" s="391"/>
      <c r="L96" s="391"/>
      <c r="M96" s="391"/>
      <c r="N96" s="391"/>
      <c r="O96" s="391"/>
      <c r="P96" s="391"/>
      <c r="Q96" s="391"/>
      <c r="R96" s="391"/>
      <c r="S96" s="391"/>
      <c r="T96" s="391"/>
      <c r="U96" s="391"/>
      <c r="V96" s="391"/>
      <c r="W96" s="391"/>
      <c r="X96" s="391"/>
      <c r="Y96" s="391"/>
      <c r="Z96" s="391"/>
    </row>
    <row r="97" spans="1:26" ht="15.75" customHeight="1">
      <c r="A97" s="590"/>
      <c r="B97" s="590"/>
      <c r="C97" s="590"/>
      <c r="D97" s="590"/>
      <c r="E97" s="590"/>
      <c r="F97" s="391"/>
      <c r="G97" s="391"/>
      <c r="H97" s="391"/>
      <c r="I97" s="391"/>
      <c r="J97" s="391"/>
      <c r="K97" s="391"/>
      <c r="L97" s="391"/>
      <c r="M97" s="391"/>
      <c r="N97" s="391"/>
      <c r="O97" s="391"/>
      <c r="P97" s="391"/>
      <c r="Q97" s="391"/>
      <c r="R97" s="391"/>
      <c r="S97" s="391"/>
      <c r="T97" s="391"/>
      <c r="U97" s="391"/>
      <c r="V97" s="391"/>
      <c r="W97" s="391"/>
      <c r="X97" s="391"/>
      <c r="Y97" s="391"/>
      <c r="Z97" s="391"/>
    </row>
    <row r="98" spans="1:26" ht="15.75" customHeight="1">
      <c r="A98" s="590"/>
      <c r="B98" s="590"/>
      <c r="C98" s="590"/>
      <c r="D98" s="590"/>
      <c r="E98" s="590"/>
      <c r="F98" s="391"/>
      <c r="G98" s="391"/>
      <c r="H98" s="391"/>
      <c r="I98" s="391"/>
      <c r="J98" s="391"/>
      <c r="K98" s="391"/>
      <c r="L98" s="391"/>
      <c r="M98" s="391"/>
      <c r="N98" s="391"/>
      <c r="O98" s="391"/>
      <c r="P98" s="391"/>
      <c r="Q98" s="391"/>
      <c r="R98" s="391"/>
      <c r="S98" s="391"/>
      <c r="T98" s="391"/>
      <c r="U98" s="391"/>
      <c r="V98" s="391"/>
      <c r="W98" s="391"/>
      <c r="X98" s="391"/>
      <c r="Y98" s="391"/>
      <c r="Z98" s="391"/>
    </row>
    <row r="99" spans="1:26" ht="15.75" customHeight="1">
      <c r="A99" s="590"/>
      <c r="B99" s="590"/>
      <c r="C99" s="590"/>
      <c r="D99" s="590"/>
      <c r="E99" s="590"/>
      <c r="F99" s="391"/>
      <c r="G99" s="391"/>
      <c r="H99" s="391"/>
      <c r="I99" s="391"/>
      <c r="J99" s="391"/>
      <c r="K99" s="391"/>
      <c r="L99" s="391"/>
      <c r="M99" s="391"/>
      <c r="N99" s="391"/>
      <c r="O99" s="391"/>
      <c r="P99" s="391"/>
      <c r="Q99" s="391"/>
      <c r="R99" s="391"/>
      <c r="S99" s="391"/>
      <c r="T99" s="391"/>
      <c r="U99" s="391"/>
      <c r="V99" s="391"/>
      <c r="W99" s="391"/>
      <c r="X99" s="391"/>
      <c r="Y99" s="391"/>
      <c r="Z99" s="391"/>
    </row>
    <row r="100" spans="1:26" ht="15.75" customHeight="1">
      <c r="A100" s="590"/>
      <c r="B100" s="590"/>
      <c r="C100" s="590"/>
      <c r="D100" s="590"/>
      <c r="E100" s="590"/>
      <c r="F100" s="391"/>
      <c r="G100" s="391"/>
      <c r="H100" s="391"/>
      <c r="I100" s="391"/>
      <c r="J100" s="391"/>
      <c r="K100" s="391"/>
      <c r="L100" s="391"/>
      <c r="M100" s="391"/>
      <c r="N100" s="391"/>
      <c r="O100" s="391"/>
      <c r="P100" s="391"/>
      <c r="Q100" s="391"/>
      <c r="R100" s="391"/>
      <c r="S100" s="391"/>
      <c r="T100" s="391"/>
      <c r="U100" s="391"/>
      <c r="V100" s="391"/>
      <c r="W100" s="391"/>
      <c r="X100" s="391"/>
      <c r="Y100" s="391"/>
      <c r="Z100" s="391"/>
    </row>
    <row r="101" spans="1:26" ht="15.75" customHeight="1">
      <c r="A101" s="590"/>
      <c r="B101" s="590"/>
      <c r="C101" s="590"/>
      <c r="D101" s="590"/>
      <c r="E101" s="590"/>
      <c r="F101" s="391"/>
      <c r="G101" s="391"/>
      <c r="H101" s="391"/>
      <c r="I101" s="391"/>
      <c r="J101" s="391"/>
      <c r="K101" s="391"/>
      <c r="L101" s="391"/>
      <c r="M101" s="391"/>
      <c r="N101" s="391"/>
      <c r="O101" s="391"/>
      <c r="P101" s="391"/>
      <c r="Q101" s="391"/>
      <c r="R101" s="391"/>
      <c r="S101" s="391"/>
      <c r="T101" s="391"/>
      <c r="U101" s="391"/>
      <c r="V101" s="391"/>
      <c r="W101" s="391"/>
      <c r="X101" s="391"/>
      <c r="Y101" s="391"/>
      <c r="Z101" s="391"/>
    </row>
    <row r="102" spans="1:26" ht="15.75" customHeight="1">
      <c r="A102" s="590"/>
      <c r="B102" s="590"/>
      <c r="C102" s="590"/>
      <c r="D102" s="590"/>
      <c r="E102" s="590"/>
      <c r="F102" s="391"/>
      <c r="G102" s="391"/>
      <c r="H102" s="391"/>
      <c r="I102" s="391"/>
      <c r="J102" s="391"/>
      <c r="K102" s="391"/>
      <c r="L102" s="391"/>
      <c r="M102" s="391"/>
      <c r="N102" s="391"/>
      <c r="O102" s="391"/>
      <c r="P102" s="391"/>
      <c r="Q102" s="391"/>
      <c r="R102" s="391"/>
      <c r="S102" s="391"/>
      <c r="T102" s="391"/>
      <c r="U102" s="391"/>
      <c r="V102" s="391"/>
      <c r="W102" s="391"/>
      <c r="X102" s="391"/>
      <c r="Y102" s="391"/>
      <c r="Z102" s="391"/>
    </row>
    <row r="103" spans="1:26" ht="15.75" customHeight="1">
      <c r="A103" s="590"/>
      <c r="B103" s="590"/>
      <c r="C103" s="590"/>
      <c r="D103" s="590"/>
      <c r="E103" s="590"/>
      <c r="F103" s="391"/>
      <c r="G103" s="391"/>
      <c r="H103" s="391"/>
      <c r="I103" s="391"/>
      <c r="J103" s="391"/>
      <c r="K103" s="391"/>
      <c r="L103" s="391"/>
      <c r="M103" s="391"/>
      <c r="N103" s="391"/>
      <c r="O103" s="391"/>
      <c r="P103" s="391"/>
      <c r="Q103" s="391"/>
      <c r="R103" s="391"/>
      <c r="S103" s="391"/>
      <c r="T103" s="391"/>
      <c r="U103" s="391"/>
      <c r="V103" s="391"/>
      <c r="W103" s="391"/>
      <c r="X103" s="391"/>
      <c r="Y103" s="391"/>
      <c r="Z103" s="391"/>
    </row>
    <row r="104" spans="1:26" ht="15.75" customHeight="1">
      <c r="A104" s="590"/>
      <c r="B104" s="590"/>
      <c r="C104" s="590"/>
      <c r="D104" s="590"/>
      <c r="E104" s="590"/>
      <c r="F104" s="391"/>
      <c r="G104" s="391"/>
      <c r="H104" s="391"/>
      <c r="I104" s="391"/>
      <c r="J104" s="391"/>
      <c r="K104" s="391"/>
      <c r="L104" s="391"/>
      <c r="M104" s="391"/>
      <c r="N104" s="391"/>
      <c r="O104" s="391"/>
      <c r="P104" s="391"/>
      <c r="Q104" s="391"/>
      <c r="R104" s="391"/>
      <c r="S104" s="391"/>
      <c r="T104" s="391"/>
      <c r="U104" s="391"/>
      <c r="V104" s="391"/>
      <c r="W104" s="391"/>
      <c r="X104" s="391"/>
      <c r="Y104" s="391"/>
      <c r="Z104" s="391"/>
    </row>
    <row r="105" spans="1:26" ht="15.75" customHeight="1">
      <c r="A105" s="590"/>
      <c r="B105" s="590"/>
      <c r="C105" s="590"/>
      <c r="D105" s="590"/>
      <c r="E105" s="590"/>
      <c r="F105" s="391"/>
      <c r="G105" s="391"/>
      <c r="H105" s="391"/>
      <c r="I105" s="391"/>
      <c r="J105" s="391"/>
      <c r="K105" s="391"/>
      <c r="L105" s="391"/>
      <c r="M105" s="391"/>
      <c r="N105" s="391"/>
      <c r="O105" s="391"/>
      <c r="P105" s="391"/>
      <c r="Q105" s="391"/>
      <c r="R105" s="391"/>
      <c r="S105" s="391"/>
      <c r="T105" s="391"/>
      <c r="U105" s="391"/>
      <c r="V105" s="391"/>
      <c r="W105" s="391"/>
      <c r="X105" s="391"/>
      <c r="Y105" s="391"/>
      <c r="Z105" s="391"/>
    </row>
    <row r="106" spans="1:26" ht="15.75" customHeight="1">
      <c r="A106" s="590"/>
      <c r="B106" s="590"/>
      <c r="C106" s="590"/>
      <c r="D106" s="590"/>
      <c r="E106" s="590"/>
      <c r="F106" s="391"/>
      <c r="G106" s="391"/>
      <c r="H106" s="391"/>
      <c r="I106" s="391"/>
      <c r="J106" s="391"/>
      <c r="K106" s="391"/>
      <c r="L106" s="391"/>
      <c r="M106" s="391"/>
      <c r="N106" s="391"/>
      <c r="O106" s="391"/>
      <c r="P106" s="391"/>
      <c r="Q106" s="391"/>
      <c r="R106" s="391"/>
      <c r="S106" s="391"/>
      <c r="T106" s="391"/>
      <c r="U106" s="391"/>
      <c r="V106" s="391"/>
      <c r="W106" s="391"/>
      <c r="X106" s="391"/>
      <c r="Y106" s="391"/>
      <c r="Z106" s="391"/>
    </row>
    <row r="107" spans="1:26" ht="15.75" customHeight="1">
      <c r="A107" s="590"/>
      <c r="B107" s="590"/>
      <c r="C107" s="590"/>
      <c r="D107" s="590"/>
      <c r="E107" s="590"/>
      <c r="F107" s="391"/>
      <c r="G107" s="391"/>
      <c r="H107" s="391"/>
      <c r="I107" s="391"/>
      <c r="J107" s="391"/>
      <c r="K107" s="391"/>
      <c r="L107" s="391"/>
      <c r="M107" s="391"/>
      <c r="N107" s="391"/>
      <c r="O107" s="391"/>
      <c r="P107" s="391"/>
      <c r="Q107" s="391"/>
      <c r="R107" s="391"/>
      <c r="S107" s="391"/>
      <c r="T107" s="391"/>
      <c r="U107" s="391"/>
      <c r="V107" s="391"/>
      <c r="W107" s="391"/>
      <c r="X107" s="391"/>
      <c r="Y107" s="391"/>
      <c r="Z107" s="391"/>
    </row>
    <row r="108" spans="1:26" ht="15.75" customHeight="1">
      <c r="A108" s="590"/>
      <c r="B108" s="590"/>
      <c r="C108" s="590"/>
      <c r="D108" s="590"/>
      <c r="E108" s="590"/>
      <c r="F108" s="391"/>
      <c r="G108" s="391"/>
      <c r="H108" s="391"/>
      <c r="I108" s="391"/>
      <c r="J108" s="391"/>
      <c r="K108" s="391"/>
      <c r="L108" s="391"/>
      <c r="M108" s="391"/>
      <c r="N108" s="391"/>
      <c r="O108" s="391"/>
      <c r="P108" s="391"/>
      <c r="Q108" s="391"/>
      <c r="R108" s="391"/>
      <c r="S108" s="391"/>
      <c r="T108" s="391"/>
      <c r="U108" s="391"/>
      <c r="V108" s="391"/>
      <c r="W108" s="391"/>
      <c r="X108" s="391"/>
      <c r="Y108" s="391"/>
      <c r="Z108" s="391"/>
    </row>
    <row r="109" spans="1:26" ht="15.75" customHeight="1">
      <c r="A109" s="590"/>
      <c r="B109" s="590"/>
      <c r="C109" s="590"/>
      <c r="D109" s="590"/>
      <c r="E109" s="590"/>
      <c r="F109" s="391"/>
      <c r="G109" s="391"/>
      <c r="H109" s="391"/>
      <c r="I109" s="391"/>
      <c r="J109" s="391"/>
      <c r="K109" s="391"/>
      <c r="L109" s="391"/>
      <c r="M109" s="391"/>
      <c r="N109" s="391"/>
      <c r="O109" s="391"/>
      <c r="P109" s="391"/>
      <c r="Q109" s="391"/>
      <c r="R109" s="391"/>
      <c r="S109" s="391"/>
      <c r="T109" s="391"/>
      <c r="U109" s="391"/>
      <c r="V109" s="391"/>
      <c r="W109" s="391"/>
      <c r="X109" s="391"/>
      <c r="Y109" s="391"/>
      <c r="Z109" s="391"/>
    </row>
    <row r="110" spans="1:26" ht="15.75" customHeight="1">
      <c r="A110" s="391"/>
      <c r="B110" s="391"/>
      <c r="C110" s="391"/>
      <c r="D110" s="391"/>
      <c r="E110" s="391"/>
      <c r="F110" s="391"/>
      <c r="G110" s="391"/>
      <c r="H110" s="391"/>
      <c r="I110" s="391"/>
      <c r="J110" s="391"/>
      <c r="K110" s="391"/>
      <c r="L110" s="391"/>
      <c r="M110" s="391"/>
      <c r="N110" s="391"/>
      <c r="O110" s="391"/>
      <c r="P110" s="391"/>
      <c r="Q110" s="391"/>
      <c r="R110" s="391"/>
      <c r="S110" s="391"/>
      <c r="T110" s="391"/>
      <c r="U110" s="391"/>
      <c r="V110" s="391"/>
      <c r="W110" s="391"/>
      <c r="X110" s="391"/>
      <c r="Y110" s="391"/>
      <c r="Z110" s="391"/>
    </row>
    <row r="111" spans="1:26" ht="15.75" customHeight="1">
      <c r="A111" s="391"/>
      <c r="B111" s="391"/>
      <c r="C111" s="391"/>
      <c r="D111" s="391"/>
      <c r="E111" s="391"/>
      <c r="F111" s="391"/>
      <c r="G111" s="391"/>
      <c r="H111" s="391"/>
      <c r="I111" s="391"/>
      <c r="J111" s="391"/>
      <c r="K111" s="391"/>
      <c r="L111" s="391"/>
      <c r="M111" s="391"/>
      <c r="N111" s="391"/>
      <c r="O111" s="391"/>
      <c r="P111" s="391"/>
      <c r="Q111" s="391"/>
      <c r="R111" s="391"/>
      <c r="S111" s="391"/>
      <c r="T111" s="391"/>
      <c r="U111" s="391"/>
      <c r="V111" s="391"/>
      <c r="W111" s="391"/>
      <c r="X111" s="391"/>
      <c r="Y111" s="391"/>
      <c r="Z111" s="391"/>
    </row>
    <row r="112" spans="1:26" ht="15.75" customHeight="1">
      <c r="A112" s="391"/>
      <c r="B112" s="391"/>
      <c r="C112" s="391"/>
      <c r="D112" s="391"/>
      <c r="E112" s="391"/>
      <c r="F112" s="391"/>
      <c r="G112" s="391"/>
      <c r="H112" s="391"/>
      <c r="I112" s="391"/>
      <c r="J112" s="391"/>
      <c r="K112" s="391"/>
      <c r="L112" s="391"/>
      <c r="M112" s="391"/>
      <c r="N112" s="391"/>
      <c r="O112" s="391"/>
      <c r="P112" s="391"/>
      <c r="Q112" s="391"/>
      <c r="R112" s="391"/>
      <c r="S112" s="391"/>
      <c r="T112" s="391"/>
      <c r="U112" s="391"/>
      <c r="V112" s="391"/>
      <c r="W112" s="391"/>
      <c r="X112" s="391"/>
      <c r="Y112" s="391"/>
      <c r="Z112" s="391"/>
    </row>
    <row r="113" spans="1:26" ht="15.75" customHeight="1">
      <c r="A113" s="391"/>
      <c r="B113" s="391"/>
      <c r="C113" s="391"/>
      <c r="D113" s="391"/>
      <c r="E113" s="391"/>
      <c r="F113" s="391"/>
      <c r="G113" s="391"/>
      <c r="H113" s="391"/>
      <c r="I113" s="391"/>
      <c r="J113" s="391"/>
      <c r="K113" s="391"/>
      <c r="L113" s="391"/>
      <c r="M113" s="391"/>
      <c r="N113" s="391"/>
      <c r="O113" s="391"/>
      <c r="P113" s="391"/>
      <c r="Q113" s="391"/>
      <c r="R113" s="391"/>
      <c r="S113" s="391"/>
      <c r="T113" s="391"/>
      <c r="U113" s="391"/>
      <c r="V113" s="391"/>
      <c r="W113" s="391"/>
      <c r="X113" s="391"/>
      <c r="Y113" s="391"/>
      <c r="Z113" s="391"/>
    </row>
    <row r="114" spans="1:26" ht="15.75" customHeight="1">
      <c r="A114" s="391"/>
      <c r="B114" s="391"/>
      <c r="C114" s="391"/>
      <c r="D114" s="391"/>
      <c r="E114" s="391"/>
      <c r="F114" s="391"/>
      <c r="G114" s="391"/>
      <c r="H114" s="391"/>
      <c r="I114" s="391"/>
      <c r="J114" s="391"/>
      <c r="K114" s="391"/>
      <c r="L114" s="391"/>
      <c r="M114" s="391"/>
      <c r="N114" s="391"/>
      <c r="O114" s="391"/>
      <c r="P114" s="391"/>
      <c r="Q114" s="391"/>
      <c r="R114" s="391"/>
      <c r="S114" s="391"/>
      <c r="T114" s="391"/>
      <c r="U114" s="391"/>
      <c r="V114" s="391"/>
      <c r="W114" s="391"/>
      <c r="X114" s="391"/>
      <c r="Y114" s="391"/>
      <c r="Z114" s="391"/>
    </row>
    <row r="115" spans="1:26" ht="15.75" customHeight="1">
      <c r="A115" s="391"/>
      <c r="B115" s="391"/>
      <c r="C115" s="391"/>
      <c r="D115" s="391"/>
      <c r="E115" s="391"/>
      <c r="F115" s="391"/>
      <c r="G115" s="391"/>
      <c r="H115" s="391"/>
      <c r="I115" s="391"/>
      <c r="J115" s="391"/>
      <c r="K115" s="391"/>
      <c r="L115" s="391"/>
      <c r="M115" s="391"/>
      <c r="N115" s="391"/>
      <c r="O115" s="391"/>
      <c r="P115" s="391"/>
      <c r="Q115" s="391"/>
      <c r="R115" s="391"/>
      <c r="S115" s="391"/>
      <c r="T115" s="391"/>
      <c r="U115" s="391"/>
      <c r="V115" s="391"/>
      <c r="W115" s="391"/>
      <c r="X115" s="391"/>
      <c r="Y115" s="391"/>
      <c r="Z115" s="391"/>
    </row>
    <row r="116" spans="1:26" ht="15.75" customHeight="1">
      <c r="A116" s="391"/>
      <c r="B116" s="391"/>
      <c r="C116" s="391"/>
      <c r="D116" s="391"/>
      <c r="E116" s="391"/>
      <c r="F116" s="391"/>
      <c r="G116" s="391"/>
      <c r="H116" s="391"/>
      <c r="I116" s="391"/>
      <c r="J116" s="391"/>
      <c r="K116" s="391"/>
      <c r="L116" s="391"/>
      <c r="M116" s="391"/>
      <c r="N116" s="391"/>
      <c r="O116" s="391"/>
      <c r="P116" s="391"/>
      <c r="Q116" s="391"/>
      <c r="R116" s="391"/>
      <c r="S116" s="391"/>
      <c r="T116" s="391"/>
      <c r="U116" s="391"/>
      <c r="V116" s="391"/>
      <c r="W116" s="391"/>
      <c r="X116" s="391"/>
      <c r="Y116" s="391"/>
      <c r="Z116" s="391"/>
    </row>
    <row r="117" spans="1:26" ht="15.75" customHeight="1">
      <c r="A117" s="391"/>
      <c r="B117" s="391"/>
      <c r="C117" s="391"/>
      <c r="D117" s="391"/>
      <c r="E117" s="391"/>
      <c r="F117" s="391"/>
      <c r="G117" s="391"/>
      <c r="H117" s="391"/>
      <c r="I117" s="391"/>
      <c r="J117" s="391"/>
      <c r="K117" s="391"/>
      <c r="L117" s="391"/>
      <c r="M117" s="391"/>
      <c r="N117" s="391"/>
      <c r="O117" s="391"/>
      <c r="P117" s="391"/>
      <c r="Q117" s="391"/>
      <c r="R117" s="391"/>
      <c r="S117" s="391"/>
      <c r="T117" s="391"/>
      <c r="U117" s="391"/>
      <c r="V117" s="391"/>
      <c r="W117" s="391"/>
      <c r="X117" s="391"/>
      <c r="Y117" s="391"/>
      <c r="Z117" s="391"/>
    </row>
    <row r="118" spans="1:26" ht="15.75" customHeight="1">
      <c r="A118" s="391"/>
      <c r="B118" s="391"/>
      <c r="C118" s="391"/>
      <c r="D118" s="391"/>
      <c r="E118" s="391"/>
      <c r="F118" s="391"/>
      <c r="G118" s="391"/>
      <c r="H118" s="391"/>
      <c r="I118" s="391"/>
      <c r="J118" s="391"/>
      <c r="K118" s="391"/>
      <c r="L118" s="391"/>
      <c r="M118" s="391"/>
      <c r="N118" s="391"/>
      <c r="O118" s="391"/>
      <c r="P118" s="391"/>
      <c r="Q118" s="391"/>
      <c r="R118" s="391"/>
      <c r="S118" s="391"/>
      <c r="T118" s="391"/>
      <c r="U118" s="391"/>
      <c r="V118" s="391"/>
      <c r="W118" s="391"/>
      <c r="X118" s="391"/>
      <c r="Y118" s="391"/>
      <c r="Z118" s="391"/>
    </row>
    <row r="119" spans="1:26" ht="15.75" customHeight="1">
      <c r="A119" s="391"/>
      <c r="B119" s="391"/>
      <c r="C119" s="391"/>
      <c r="D119" s="391"/>
      <c r="E119" s="391"/>
      <c r="F119" s="391"/>
      <c r="G119" s="391"/>
      <c r="H119" s="391"/>
      <c r="I119" s="391"/>
      <c r="J119" s="391"/>
      <c r="K119" s="391"/>
      <c r="L119" s="391"/>
      <c r="M119" s="391"/>
      <c r="N119" s="391"/>
      <c r="O119" s="391"/>
      <c r="P119" s="391"/>
      <c r="Q119" s="391"/>
      <c r="R119" s="391"/>
      <c r="S119" s="391"/>
      <c r="T119" s="391"/>
      <c r="U119" s="391"/>
      <c r="V119" s="391"/>
      <c r="W119" s="391"/>
      <c r="X119" s="391"/>
      <c r="Y119" s="391"/>
      <c r="Z119" s="391"/>
    </row>
    <row r="120" spans="1:26" ht="15.75" customHeight="1">
      <c r="A120" s="391"/>
      <c r="B120" s="391"/>
      <c r="C120" s="391"/>
      <c r="D120" s="391"/>
      <c r="E120" s="391"/>
      <c r="F120" s="391"/>
      <c r="G120" s="391"/>
      <c r="H120" s="391"/>
      <c r="I120" s="391"/>
      <c r="J120" s="391"/>
      <c r="K120" s="391"/>
      <c r="L120" s="391"/>
      <c r="M120" s="391"/>
      <c r="N120" s="391"/>
      <c r="O120" s="391"/>
      <c r="P120" s="391"/>
      <c r="Q120" s="391"/>
      <c r="R120" s="391"/>
      <c r="S120" s="391"/>
      <c r="T120" s="391"/>
      <c r="U120" s="391"/>
      <c r="V120" s="391"/>
      <c r="W120" s="391"/>
      <c r="X120" s="391"/>
      <c r="Y120" s="391"/>
      <c r="Z120" s="391"/>
    </row>
    <row r="121" spans="1:26" ht="15.75" customHeight="1">
      <c r="A121" s="391"/>
      <c r="B121" s="391"/>
      <c r="C121" s="391"/>
      <c r="D121" s="391"/>
      <c r="E121" s="391"/>
      <c r="F121" s="391"/>
      <c r="G121" s="391"/>
      <c r="H121" s="391"/>
      <c r="I121" s="391"/>
      <c r="J121" s="391"/>
      <c r="K121" s="391"/>
      <c r="L121" s="391"/>
      <c r="M121" s="391"/>
      <c r="N121" s="391"/>
      <c r="O121" s="391"/>
      <c r="P121" s="391"/>
      <c r="Q121" s="391"/>
      <c r="R121" s="391"/>
      <c r="S121" s="391"/>
      <c r="T121" s="391"/>
      <c r="U121" s="391"/>
      <c r="V121" s="391"/>
      <c r="W121" s="391"/>
      <c r="X121" s="391"/>
      <c r="Y121" s="391"/>
      <c r="Z121" s="391"/>
    </row>
    <row r="122" spans="1:26" ht="15.75" customHeight="1">
      <c r="A122" s="391"/>
      <c r="B122" s="391"/>
      <c r="C122" s="391"/>
      <c r="D122" s="391"/>
      <c r="E122" s="391"/>
      <c r="F122" s="391"/>
      <c r="G122" s="391"/>
      <c r="H122" s="391"/>
      <c r="I122" s="391"/>
      <c r="J122" s="391"/>
      <c r="K122" s="391"/>
      <c r="L122" s="391"/>
      <c r="M122" s="391"/>
      <c r="N122" s="391"/>
      <c r="O122" s="391"/>
      <c r="P122" s="391"/>
      <c r="Q122" s="391"/>
      <c r="R122" s="391"/>
      <c r="S122" s="391"/>
      <c r="T122" s="391"/>
      <c r="U122" s="391"/>
      <c r="V122" s="391"/>
      <c r="W122" s="391"/>
      <c r="X122" s="391"/>
      <c r="Y122" s="391"/>
      <c r="Z122" s="391"/>
    </row>
    <row r="123" spans="1:26" ht="15.75" customHeight="1">
      <c r="A123" s="391"/>
      <c r="B123" s="391"/>
      <c r="C123" s="391"/>
      <c r="D123" s="391"/>
      <c r="E123" s="391"/>
      <c r="F123" s="391"/>
      <c r="G123" s="391"/>
      <c r="H123" s="391"/>
      <c r="I123" s="391"/>
      <c r="J123" s="391"/>
      <c r="K123" s="391"/>
      <c r="L123" s="391"/>
      <c r="M123" s="391"/>
      <c r="N123" s="391"/>
      <c r="O123" s="391"/>
      <c r="P123" s="391"/>
      <c r="Q123" s="391"/>
      <c r="R123" s="391"/>
      <c r="S123" s="391"/>
      <c r="T123" s="391"/>
      <c r="U123" s="391"/>
      <c r="V123" s="391"/>
      <c r="W123" s="391"/>
      <c r="X123" s="391"/>
      <c r="Y123" s="391"/>
      <c r="Z123" s="391"/>
    </row>
    <row r="124" spans="1:26" ht="15.75" customHeight="1">
      <c r="A124" s="391"/>
      <c r="B124" s="391"/>
      <c r="C124" s="391"/>
      <c r="D124" s="391"/>
      <c r="E124" s="391"/>
      <c r="F124" s="391"/>
      <c r="G124" s="391"/>
      <c r="H124" s="391"/>
      <c r="I124" s="391"/>
      <c r="J124" s="391"/>
      <c r="K124" s="391"/>
      <c r="L124" s="391"/>
      <c r="M124" s="391"/>
      <c r="N124" s="391"/>
      <c r="O124" s="391"/>
      <c r="P124" s="391"/>
      <c r="Q124" s="391"/>
      <c r="R124" s="391"/>
      <c r="S124" s="391"/>
      <c r="T124" s="391"/>
      <c r="U124" s="391"/>
      <c r="V124" s="391"/>
      <c r="W124" s="391"/>
      <c r="X124" s="391"/>
      <c r="Y124" s="391"/>
      <c r="Z124" s="391"/>
    </row>
    <row r="125" spans="1:26" ht="15.75" customHeight="1">
      <c r="A125" s="391"/>
      <c r="B125" s="391"/>
      <c r="C125" s="391"/>
      <c r="D125" s="391"/>
      <c r="E125" s="391"/>
      <c r="F125" s="391"/>
      <c r="G125" s="391"/>
      <c r="H125" s="391"/>
      <c r="I125" s="391"/>
      <c r="J125" s="391"/>
      <c r="K125" s="391"/>
      <c r="L125" s="391"/>
      <c r="M125" s="391"/>
      <c r="N125" s="391"/>
      <c r="O125" s="391"/>
      <c r="P125" s="391"/>
      <c r="Q125" s="391"/>
      <c r="R125" s="391"/>
      <c r="S125" s="391"/>
      <c r="T125" s="391"/>
      <c r="U125" s="391"/>
      <c r="V125" s="391"/>
      <c r="W125" s="391"/>
      <c r="X125" s="391"/>
      <c r="Y125" s="391"/>
      <c r="Z125" s="391"/>
    </row>
    <row r="126" spans="1:26" ht="15.75" customHeight="1">
      <c r="A126" s="391"/>
      <c r="B126" s="391"/>
      <c r="C126" s="391"/>
      <c r="D126" s="391"/>
      <c r="E126" s="391"/>
      <c r="F126" s="391"/>
      <c r="G126" s="391"/>
      <c r="H126" s="391"/>
      <c r="I126" s="391"/>
      <c r="J126" s="391"/>
      <c r="K126" s="391"/>
      <c r="L126" s="391"/>
      <c r="M126" s="391"/>
      <c r="N126" s="391"/>
      <c r="O126" s="391"/>
      <c r="P126" s="391"/>
      <c r="Q126" s="391"/>
      <c r="R126" s="391"/>
      <c r="S126" s="391"/>
      <c r="T126" s="391"/>
      <c r="U126" s="391"/>
      <c r="V126" s="391"/>
      <c r="W126" s="391"/>
      <c r="X126" s="391"/>
      <c r="Y126" s="391"/>
      <c r="Z126" s="391"/>
    </row>
    <row r="127" spans="1:26" ht="15.75" customHeight="1">
      <c r="A127" s="391"/>
      <c r="B127" s="391"/>
      <c r="C127" s="391"/>
      <c r="D127" s="391"/>
      <c r="E127" s="391"/>
      <c r="F127" s="391"/>
      <c r="G127" s="391"/>
      <c r="H127" s="391"/>
      <c r="I127" s="391"/>
      <c r="J127" s="391"/>
      <c r="K127" s="391"/>
      <c r="L127" s="391"/>
      <c r="M127" s="391"/>
      <c r="N127" s="391"/>
      <c r="O127" s="391"/>
      <c r="P127" s="391"/>
      <c r="Q127" s="391"/>
      <c r="R127" s="391"/>
      <c r="S127" s="391"/>
      <c r="T127" s="391"/>
      <c r="U127" s="391"/>
      <c r="V127" s="391"/>
      <c r="W127" s="391"/>
      <c r="X127" s="391"/>
      <c r="Y127" s="391"/>
      <c r="Z127" s="391"/>
    </row>
    <row r="128" spans="1:26" ht="15.75" customHeight="1">
      <c r="A128" s="391"/>
      <c r="B128" s="391"/>
      <c r="C128" s="391"/>
      <c r="D128" s="391"/>
      <c r="E128" s="391"/>
      <c r="F128" s="391"/>
      <c r="G128" s="391"/>
      <c r="H128" s="391"/>
      <c r="I128" s="391"/>
      <c r="J128" s="391"/>
      <c r="K128" s="391"/>
      <c r="L128" s="391"/>
      <c r="M128" s="391"/>
      <c r="N128" s="391"/>
      <c r="O128" s="391"/>
      <c r="P128" s="391"/>
      <c r="Q128" s="391"/>
      <c r="R128" s="391"/>
      <c r="S128" s="391"/>
      <c r="T128" s="391"/>
      <c r="U128" s="391"/>
      <c r="V128" s="391"/>
      <c r="W128" s="391"/>
      <c r="X128" s="391"/>
      <c r="Y128" s="391"/>
      <c r="Z128" s="391"/>
    </row>
    <row r="129" spans="1:26" ht="15.75" customHeight="1">
      <c r="A129" s="391"/>
      <c r="B129" s="391"/>
      <c r="C129" s="391"/>
      <c r="D129" s="391"/>
      <c r="E129" s="391"/>
      <c r="F129" s="391"/>
      <c r="G129" s="391"/>
      <c r="H129" s="391"/>
      <c r="I129" s="391"/>
      <c r="J129" s="391"/>
      <c r="K129" s="391"/>
      <c r="L129" s="391"/>
      <c r="M129" s="391"/>
      <c r="N129" s="391"/>
      <c r="O129" s="391"/>
      <c r="P129" s="391"/>
      <c r="Q129" s="391"/>
      <c r="R129" s="391"/>
      <c r="S129" s="391"/>
      <c r="T129" s="391"/>
      <c r="U129" s="391"/>
      <c r="V129" s="391"/>
      <c r="W129" s="391"/>
      <c r="X129" s="391"/>
      <c r="Y129" s="391"/>
      <c r="Z129" s="391"/>
    </row>
    <row r="130" spans="1:26" ht="15.75" customHeight="1">
      <c r="A130" s="391"/>
      <c r="B130" s="391"/>
      <c r="C130" s="391"/>
      <c r="D130" s="391"/>
      <c r="E130" s="391"/>
      <c r="F130" s="391"/>
      <c r="G130" s="391"/>
      <c r="H130" s="391"/>
      <c r="I130" s="391"/>
      <c r="J130" s="391"/>
      <c r="K130" s="391"/>
      <c r="L130" s="391"/>
      <c r="M130" s="391"/>
      <c r="N130" s="391"/>
      <c r="O130" s="391"/>
      <c r="P130" s="391"/>
      <c r="Q130" s="391"/>
      <c r="R130" s="391"/>
      <c r="S130" s="391"/>
      <c r="T130" s="391"/>
      <c r="U130" s="391"/>
      <c r="V130" s="391"/>
      <c r="W130" s="391"/>
      <c r="X130" s="391"/>
      <c r="Y130" s="391"/>
      <c r="Z130" s="391"/>
    </row>
    <row r="131" spans="1:26" ht="15.75" customHeight="1">
      <c r="A131" s="391"/>
      <c r="B131" s="391"/>
      <c r="C131" s="391"/>
      <c r="D131" s="391"/>
      <c r="E131" s="391"/>
      <c r="F131" s="391"/>
      <c r="G131" s="391"/>
      <c r="H131" s="391"/>
      <c r="I131" s="391"/>
      <c r="J131" s="391"/>
      <c r="K131" s="391"/>
      <c r="L131" s="391"/>
      <c r="M131" s="391"/>
      <c r="N131" s="391"/>
      <c r="O131" s="391"/>
      <c r="P131" s="391"/>
      <c r="Q131" s="391"/>
      <c r="R131" s="391"/>
      <c r="S131" s="391"/>
      <c r="T131" s="391"/>
      <c r="U131" s="391"/>
      <c r="V131" s="391"/>
      <c r="W131" s="391"/>
      <c r="X131" s="391"/>
      <c r="Y131" s="391"/>
      <c r="Z131" s="391"/>
    </row>
    <row r="132" spans="1:26" ht="15.75" customHeight="1">
      <c r="A132" s="391"/>
      <c r="B132" s="391"/>
      <c r="C132" s="391"/>
      <c r="D132" s="391"/>
      <c r="E132" s="391"/>
      <c r="F132" s="391"/>
      <c r="G132" s="391"/>
      <c r="H132" s="391"/>
      <c r="I132" s="391"/>
      <c r="J132" s="391"/>
      <c r="K132" s="391"/>
      <c r="L132" s="391"/>
      <c r="M132" s="391"/>
      <c r="N132" s="391"/>
      <c r="O132" s="391"/>
      <c r="P132" s="391"/>
      <c r="Q132" s="391"/>
      <c r="R132" s="391"/>
      <c r="S132" s="391"/>
      <c r="T132" s="391"/>
      <c r="U132" s="391"/>
      <c r="V132" s="391"/>
      <c r="W132" s="391"/>
      <c r="X132" s="391"/>
      <c r="Y132" s="391"/>
      <c r="Z132" s="391"/>
    </row>
    <row r="133" spans="1:26" ht="15.75" customHeight="1">
      <c r="A133" s="391"/>
      <c r="B133" s="391"/>
      <c r="C133" s="391"/>
      <c r="D133" s="391"/>
      <c r="E133" s="391"/>
      <c r="F133" s="391"/>
      <c r="G133" s="391"/>
      <c r="H133" s="391"/>
      <c r="I133" s="391"/>
      <c r="J133" s="391"/>
      <c r="K133" s="391"/>
      <c r="L133" s="391"/>
      <c r="M133" s="391"/>
      <c r="N133" s="391"/>
      <c r="O133" s="391"/>
      <c r="P133" s="391"/>
      <c r="Q133" s="391"/>
      <c r="R133" s="391"/>
      <c r="S133" s="391"/>
      <c r="T133" s="391"/>
      <c r="U133" s="391"/>
      <c r="V133" s="391"/>
      <c r="W133" s="391"/>
      <c r="X133" s="391"/>
      <c r="Y133" s="391"/>
      <c r="Z133" s="391"/>
    </row>
    <row r="134" spans="1:26" ht="15.75" customHeight="1">
      <c r="A134" s="391"/>
      <c r="B134" s="391"/>
      <c r="C134" s="391"/>
      <c r="D134" s="391"/>
      <c r="E134" s="391"/>
      <c r="F134" s="391"/>
      <c r="G134" s="391"/>
      <c r="H134" s="391"/>
      <c r="I134" s="391"/>
      <c r="J134" s="391"/>
      <c r="K134" s="391"/>
      <c r="L134" s="391"/>
      <c r="M134" s="391"/>
      <c r="N134" s="391"/>
      <c r="O134" s="391"/>
      <c r="P134" s="391"/>
      <c r="Q134" s="391"/>
      <c r="R134" s="391"/>
      <c r="S134" s="391"/>
      <c r="T134" s="391"/>
      <c r="U134" s="391"/>
      <c r="V134" s="391"/>
      <c r="W134" s="391"/>
      <c r="X134" s="391"/>
      <c r="Y134" s="391"/>
      <c r="Z134" s="391"/>
    </row>
    <row r="135" spans="1:26" ht="15.75" customHeight="1">
      <c r="A135" s="391"/>
      <c r="B135" s="391"/>
      <c r="C135" s="391"/>
      <c r="D135" s="391"/>
      <c r="E135" s="391"/>
      <c r="F135" s="391"/>
      <c r="G135" s="391"/>
      <c r="H135" s="391"/>
      <c r="I135" s="391"/>
      <c r="J135" s="391"/>
      <c r="K135" s="391"/>
      <c r="L135" s="391"/>
      <c r="M135" s="391"/>
      <c r="N135" s="391"/>
      <c r="O135" s="391"/>
      <c r="P135" s="391"/>
      <c r="Q135" s="391"/>
      <c r="R135" s="391"/>
      <c r="S135" s="391"/>
      <c r="T135" s="391"/>
      <c r="U135" s="391"/>
      <c r="V135" s="391"/>
      <c r="W135" s="391"/>
      <c r="X135" s="391"/>
      <c r="Y135" s="391"/>
      <c r="Z135" s="391"/>
    </row>
    <row r="136" spans="1:26" ht="15.75" customHeight="1">
      <c r="A136" s="391"/>
      <c r="B136" s="391"/>
      <c r="C136" s="391"/>
      <c r="D136" s="391"/>
      <c r="E136" s="391"/>
      <c r="F136" s="391"/>
      <c r="G136" s="391"/>
      <c r="H136" s="391"/>
      <c r="I136" s="391"/>
      <c r="J136" s="391"/>
      <c r="K136" s="391"/>
      <c r="L136" s="391"/>
      <c r="M136" s="391"/>
      <c r="N136" s="391"/>
      <c r="O136" s="391"/>
      <c r="P136" s="391"/>
      <c r="Q136" s="391"/>
      <c r="R136" s="391"/>
      <c r="S136" s="391"/>
      <c r="T136" s="391"/>
      <c r="U136" s="391"/>
      <c r="V136" s="391"/>
      <c r="W136" s="391"/>
      <c r="X136" s="391"/>
      <c r="Y136" s="391"/>
      <c r="Z136" s="391"/>
    </row>
    <row r="137" spans="1:26" ht="15.75" customHeight="1">
      <c r="A137" s="391"/>
      <c r="B137" s="391"/>
      <c r="C137" s="391"/>
      <c r="D137" s="391"/>
      <c r="E137" s="391"/>
      <c r="F137" s="391"/>
      <c r="G137" s="391"/>
      <c r="H137" s="391"/>
      <c r="I137" s="391"/>
      <c r="J137" s="391"/>
      <c r="K137" s="391"/>
      <c r="L137" s="391"/>
      <c r="M137" s="391"/>
      <c r="N137" s="391"/>
      <c r="O137" s="391"/>
      <c r="P137" s="391"/>
      <c r="Q137" s="391"/>
      <c r="R137" s="391"/>
      <c r="S137" s="391"/>
      <c r="T137" s="391"/>
      <c r="U137" s="391"/>
      <c r="V137" s="391"/>
      <c r="W137" s="391"/>
      <c r="X137" s="391"/>
      <c r="Y137" s="391"/>
      <c r="Z137" s="391"/>
    </row>
    <row r="138" spans="1:26" ht="15.75" customHeight="1">
      <c r="A138" s="391"/>
      <c r="B138" s="391"/>
      <c r="C138" s="391"/>
      <c r="D138" s="391"/>
      <c r="E138" s="391"/>
      <c r="F138" s="391"/>
      <c r="G138" s="391"/>
      <c r="H138" s="391"/>
      <c r="I138" s="391"/>
      <c r="J138" s="391"/>
      <c r="K138" s="391"/>
      <c r="L138" s="391"/>
      <c r="M138" s="391"/>
      <c r="N138" s="391"/>
      <c r="O138" s="391"/>
      <c r="P138" s="391"/>
      <c r="Q138" s="391"/>
      <c r="R138" s="391"/>
      <c r="S138" s="391"/>
      <c r="T138" s="391"/>
      <c r="U138" s="391"/>
      <c r="V138" s="391"/>
      <c r="W138" s="391"/>
      <c r="X138" s="391"/>
      <c r="Y138" s="391"/>
      <c r="Z138" s="391"/>
    </row>
    <row r="139" spans="1:26" ht="15.75" customHeight="1">
      <c r="A139" s="391"/>
      <c r="B139" s="391"/>
      <c r="C139" s="391"/>
      <c r="D139" s="391"/>
      <c r="E139" s="391"/>
      <c r="F139" s="391"/>
      <c r="G139" s="391"/>
      <c r="H139" s="391"/>
      <c r="I139" s="391"/>
      <c r="J139" s="391"/>
      <c r="K139" s="391"/>
      <c r="L139" s="391"/>
      <c r="M139" s="391"/>
      <c r="N139" s="391"/>
      <c r="O139" s="391"/>
      <c r="P139" s="391"/>
      <c r="Q139" s="391"/>
      <c r="R139" s="391"/>
      <c r="S139" s="391"/>
      <c r="T139" s="391"/>
      <c r="U139" s="391"/>
      <c r="V139" s="391"/>
      <c r="W139" s="391"/>
      <c r="X139" s="391"/>
      <c r="Y139" s="391"/>
      <c r="Z139" s="391"/>
    </row>
    <row r="140" spans="1:26" ht="15.75" customHeight="1">
      <c r="A140" s="391"/>
      <c r="B140" s="391"/>
      <c r="C140" s="391"/>
      <c r="D140" s="391"/>
      <c r="E140" s="391"/>
      <c r="F140" s="391"/>
      <c r="G140" s="391"/>
      <c r="H140" s="391"/>
      <c r="I140" s="391"/>
      <c r="J140" s="391"/>
      <c r="K140" s="391"/>
      <c r="L140" s="391"/>
      <c r="M140" s="391"/>
      <c r="N140" s="391"/>
      <c r="O140" s="391"/>
      <c r="P140" s="391"/>
      <c r="Q140" s="391"/>
      <c r="R140" s="391"/>
      <c r="S140" s="391"/>
      <c r="T140" s="391"/>
      <c r="U140" s="391"/>
      <c r="V140" s="391"/>
      <c r="W140" s="391"/>
      <c r="X140" s="391"/>
      <c r="Y140" s="391"/>
      <c r="Z140" s="391"/>
    </row>
    <row r="141" spans="1:26" ht="15.75" customHeight="1">
      <c r="A141" s="391"/>
      <c r="B141" s="391"/>
      <c r="C141" s="391"/>
      <c r="D141" s="391"/>
      <c r="E141" s="391"/>
      <c r="F141" s="391"/>
      <c r="G141" s="391"/>
      <c r="H141" s="391"/>
      <c r="I141" s="391"/>
      <c r="J141" s="391"/>
      <c r="K141" s="391"/>
      <c r="L141" s="391"/>
      <c r="M141" s="391"/>
      <c r="N141" s="391"/>
      <c r="O141" s="391"/>
      <c r="P141" s="391"/>
      <c r="Q141" s="391"/>
      <c r="R141" s="391"/>
      <c r="S141" s="391"/>
      <c r="T141" s="391"/>
      <c r="U141" s="391"/>
      <c r="V141" s="391"/>
      <c r="W141" s="391"/>
      <c r="X141" s="391"/>
      <c r="Y141" s="391"/>
      <c r="Z141" s="391"/>
    </row>
    <row r="142" spans="1:26" ht="15.75" customHeight="1">
      <c r="A142" s="391"/>
      <c r="B142" s="391"/>
      <c r="C142" s="391"/>
      <c r="D142" s="391"/>
      <c r="E142" s="391"/>
      <c r="F142" s="391"/>
      <c r="G142" s="391"/>
      <c r="H142" s="391"/>
      <c r="I142" s="391"/>
      <c r="J142" s="391"/>
      <c r="K142" s="391"/>
      <c r="L142" s="391"/>
      <c r="M142" s="391"/>
      <c r="N142" s="391"/>
      <c r="O142" s="391"/>
      <c r="P142" s="391"/>
      <c r="Q142" s="391"/>
      <c r="R142" s="391"/>
      <c r="S142" s="391"/>
      <c r="T142" s="391"/>
      <c r="U142" s="391"/>
      <c r="V142" s="391"/>
      <c r="W142" s="391"/>
      <c r="X142" s="391"/>
      <c r="Y142" s="391"/>
      <c r="Z142" s="391"/>
    </row>
    <row r="143" spans="1:26" ht="15.75" customHeight="1">
      <c r="A143" s="391"/>
      <c r="B143" s="391"/>
      <c r="C143" s="391"/>
      <c r="D143" s="391"/>
      <c r="E143" s="391"/>
      <c r="F143" s="391"/>
      <c r="G143" s="391"/>
      <c r="H143" s="391"/>
      <c r="I143" s="391"/>
      <c r="J143" s="391"/>
      <c r="K143" s="391"/>
      <c r="L143" s="391"/>
      <c r="M143" s="391"/>
      <c r="N143" s="391"/>
      <c r="O143" s="391"/>
      <c r="P143" s="391"/>
      <c r="Q143" s="391"/>
      <c r="R143" s="391"/>
      <c r="S143" s="391"/>
      <c r="T143" s="391"/>
      <c r="U143" s="391"/>
      <c r="V143" s="391"/>
      <c r="W143" s="391"/>
      <c r="X143" s="391"/>
      <c r="Y143" s="391"/>
      <c r="Z143" s="391"/>
    </row>
    <row r="144" spans="1:26" ht="15.75" customHeight="1">
      <c r="A144" s="391"/>
      <c r="B144" s="391"/>
      <c r="C144" s="391"/>
      <c r="D144" s="391"/>
      <c r="E144" s="391"/>
      <c r="F144" s="391"/>
      <c r="G144" s="391"/>
      <c r="H144" s="391"/>
      <c r="I144" s="391"/>
      <c r="J144" s="391"/>
      <c r="K144" s="391"/>
      <c r="L144" s="391"/>
      <c r="M144" s="391"/>
      <c r="N144" s="391"/>
      <c r="O144" s="391"/>
      <c r="P144" s="391"/>
      <c r="Q144" s="391"/>
      <c r="R144" s="391"/>
      <c r="S144" s="391"/>
      <c r="T144" s="391"/>
      <c r="U144" s="391"/>
      <c r="V144" s="391"/>
      <c r="W144" s="391"/>
      <c r="X144" s="391"/>
      <c r="Y144" s="391"/>
      <c r="Z144" s="391"/>
    </row>
    <row r="145" spans="1:26" ht="15.75" customHeight="1">
      <c r="A145" s="391"/>
      <c r="B145" s="391"/>
      <c r="C145" s="391"/>
      <c r="D145" s="391"/>
      <c r="E145" s="391"/>
      <c r="F145" s="391"/>
      <c r="G145" s="391"/>
      <c r="H145" s="391"/>
      <c r="I145" s="391"/>
      <c r="J145" s="391"/>
      <c r="K145" s="391"/>
      <c r="L145" s="391"/>
      <c r="M145" s="391"/>
      <c r="N145" s="391"/>
      <c r="O145" s="391"/>
      <c r="P145" s="391"/>
      <c r="Q145" s="391"/>
      <c r="R145" s="391"/>
      <c r="S145" s="391"/>
      <c r="T145" s="391"/>
      <c r="U145" s="391"/>
      <c r="V145" s="391"/>
      <c r="W145" s="391"/>
      <c r="X145" s="391"/>
      <c r="Y145" s="391"/>
      <c r="Z145" s="391"/>
    </row>
    <row r="146" spans="1:26" ht="15.75" customHeight="1">
      <c r="A146" s="391"/>
      <c r="B146" s="391"/>
      <c r="C146" s="391"/>
      <c r="D146" s="391"/>
      <c r="E146" s="391"/>
      <c r="F146" s="391"/>
      <c r="G146" s="391"/>
      <c r="H146" s="391"/>
      <c r="I146" s="391"/>
      <c r="J146" s="391"/>
      <c r="K146" s="391"/>
      <c r="L146" s="391"/>
      <c r="M146" s="391"/>
      <c r="N146" s="391"/>
      <c r="O146" s="391"/>
      <c r="P146" s="391"/>
      <c r="Q146" s="391"/>
      <c r="R146" s="391"/>
      <c r="S146" s="391"/>
      <c r="T146" s="391"/>
      <c r="U146" s="391"/>
      <c r="V146" s="391"/>
      <c r="W146" s="391"/>
      <c r="X146" s="391"/>
      <c r="Y146" s="391"/>
      <c r="Z146" s="391"/>
    </row>
    <row r="147" spans="1:26" ht="15.75" customHeight="1">
      <c r="A147" s="391"/>
      <c r="B147" s="391"/>
      <c r="C147" s="391"/>
      <c r="D147" s="391"/>
      <c r="E147" s="391"/>
      <c r="F147" s="391"/>
      <c r="G147" s="391"/>
      <c r="H147" s="391"/>
      <c r="I147" s="391"/>
      <c r="J147" s="391"/>
      <c r="K147" s="391"/>
      <c r="L147" s="391"/>
      <c r="M147" s="391"/>
      <c r="N147" s="391"/>
      <c r="O147" s="391"/>
      <c r="P147" s="391"/>
      <c r="Q147" s="391"/>
      <c r="R147" s="391"/>
      <c r="S147" s="391"/>
      <c r="T147" s="391"/>
      <c r="U147" s="391"/>
      <c r="V147" s="391"/>
      <c r="W147" s="391"/>
      <c r="X147" s="391"/>
      <c r="Y147" s="391"/>
      <c r="Z147" s="391"/>
    </row>
    <row r="148" spans="1:26" ht="15.75" customHeight="1">
      <c r="A148" s="391"/>
      <c r="B148" s="391"/>
      <c r="C148" s="391"/>
      <c r="D148" s="391"/>
      <c r="E148" s="391"/>
      <c r="F148" s="391"/>
      <c r="G148" s="391"/>
      <c r="H148" s="391"/>
      <c r="I148" s="391"/>
      <c r="J148" s="391"/>
      <c r="K148" s="391"/>
      <c r="L148" s="391"/>
      <c r="M148" s="391"/>
      <c r="N148" s="391"/>
      <c r="O148" s="391"/>
      <c r="P148" s="391"/>
      <c r="Q148" s="391"/>
      <c r="R148" s="391"/>
      <c r="S148" s="391"/>
      <c r="T148" s="391"/>
      <c r="U148" s="391"/>
      <c r="V148" s="391"/>
      <c r="W148" s="391"/>
      <c r="X148" s="391"/>
      <c r="Y148" s="391"/>
      <c r="Z148" s="391"/>
    </row>
    <row r="149" spans="1:26" ht="15.75" customHeight="1">
      <c r="A149" s="391"/>
      <c r="B149" s="391"/>
      <c r="C149" s="391"/>
      <c r="D149" s="391"/>
      <c r="E149" s="391"/>
      <c r="F149" s="391"/>
      <c r="G149" s="391"/>
      <c r="H149" s="391"/>
      <c r="I149" s="391"/>
      <c r="J149" s="391"/>
      <c r="K149" s="391"/>
      <c r="L149" s="391"/>
      <c r="M149" s="391"/>
      <c r="N149" s="391"/>
      <c r="O149" s="391"/>
      <c r="P149" s="391"/>
      <c r="Q149" s="391"/>
      <c r="R149" s="391"/>
      <c r="S149" s="391"/>
      <c r="T149" s="391"/>
      <c r="U149" s="391"/>
      <c r="V149" s="391"/>
      <c r="W149" s="391"/>
      <c r="X149" s="391"/>
      <c r="Y149" s="391"/>
      <c r="Z149" s="391"/>
    </row>
    <row r="150" spans="1:26" ht="15.75" customHeight="1">
      <c r="A150" s="391"/>
      <c r="B150" s="391"/>
      <c r="C150" s="391"/>
      <c r="D150" s="391"/>
      <c r="E150" s="391"/>
      <c r="F150" s="391"/>
      <c r="G150" s="391"/>
      <c r="H150" s="391"/>
      <c r="I150" s="391"/>
      <c r="J150" s="391"/>
      <c r="K150" s="391"/>
      <c r="L150" s="391"/>
      <c r="M150" s="391"/>
      <c r="N150" s="391"/>
      <c r="O150" s="391"/>
      <c r="P150" s="391"/>
      <c r="Q150" s="391"/>
      <c r="R150" s="391"/>
      <c r="S150" s="391"/>
      <c r="T150" s="391"/>
      <c r="U150" s="391"/>
      <c r="V150" s="391"/>
      <c r="W150" s="391"/>
      <c r="X150" s="391"/>
      <c r="Y150" s="391"/>
      <c r="Z150" s="391"/>
    </row>
    <row r="151" spans="1:26" ht="15.75" customHeight="1">
      <c r="A151" s="391"/>
      <c r="B151" s="391"/>
      <c r="C151" s="391"/>
      <c r="D151" s="391"/>
      <c r="E151" s="391"/>
      <c r="F151" s="391"/>
      <c r="G151" s="391"/>
      <c r="H151" s="391"/>
      <c r="I151" s="391"/>
      <c r="J151" s="391"/>
      <c r="K151" s="391"/>
      <c r="L151" s="391"/>
      <c r="M151" s="391"/>
      <c r="N151" s="391"/>
      <c r="O151" s="391"/>
      <c r="P151" s="391"/>
      <c r="Q151" s="391"/>
      <c r="R151" s="391"/>
      <c r="S151" s="391"/>
      <c r="T151" s="391"/>
      <c r="U151" s="391"/>
      <c r="V151" s="391"/>
      <c r="W151" s="391"/>
      <c r="X151" s="391"/>
      <c r="Y151" s="391"/>
      <c r="Z151" s="391"/>
    </row>
    <row r="152" spans="1:26" ht="15.75" customHeight="1">
      <c r="A152" s="391"/>
      <c r="B152" s="391"/>
      <c r="C152" s="391"/>
      <c r="D152" s="391"/>
      <c r="E152" s="391"/>
      <c r="F152" s="391"/>
      <c r="G152" s="391"/>
      <c r="H152" s="391"/>
      <c r="I152" s="391"/>
      <c r="J152" s="391"/>
      <c r="K152" s="391"/>
      <c r="L152" s="391"/>
      <c r="M152" s="391"/>
      <c r="N152" s="391"/>
      <c r="O152" s="391"/>
      <c r="P152" s="391"/>
      <c r="Q152" s="391"/>
      <c r="R152" s="391"/>
      <c r="S152" s="391"/>
      <c r="T152" s="391"/>
      <c r="U152" s="391"/>
      <c r="V152" s="391"/>
      <c r="W152" s="391"/>
      <c r="X152" s="391"/>
      <c r="Y152" s="391"/>
      <c r="Z152" s="391"/>
    </row>
    <row r="153" spans="1:26" ht="15.75" customHeight="1">
      <c r="A153" s="391"/>
      <c r="B153" s="391"/>
      <c r="C153" s="391"/>
      <c r="D153" s="391"/>
      <c r="E153" s="391"/>
      <c r="F153" s="391"/>
      <c r="G153" s="391"/>
      <c r="H153" s="391"/>
      <c r="I153" s="391"/>
      <c r="J153" s="391"/>
      <c r="K153" s="391"/>
      <c r="L153" s="391"/>
      <c r="M153" s="391"/>
      <c r="N153" s="391"/>
      <c r="O153" s="391"/>
      <c r="P153" s="391"/>
      <c r="Q153" s="391"/>
      <c r="R153" s="391"/>
      <c r="S153" s="391"/>
      <c r="T153" s="391"/>
      <c r="U153" s="391"/>
      <c r="V153" s="391"/>
      <c r="W153" s="391"/>
      <c r="X153" s="391"/>
      <c r="Y153" s="391"/>
      <c r="Z153" s="391"/>
    </row>
    <row r="154" spans="1:26" ht="15.75" customHeight="1">
      <c r="A154" s="391"/>
      <c r="B154" s="391"/>
      <c r="C154" s="391"/>
      <c r="D154" s="391"/>
      <c r="E154" s="391"/>
      <c r="F154" s="391"/>
      <c r="G154" s="391"/>
      <c r="H154" s="391"/>
      <c r="I154" s="391"/>
      <c r="J154" s="391"/>
      <c r="K154" s="391"/>
      <c r="L154" s="391"/>
      <c r="M154" s="391"/>
      <c r="N154" s="391"/>
      <c r="O154" s="391"/>
      <c r="P154" s="391"/>
      <c r="Q154" s="391"/>
      <c r="R154" s="391"/>
      <c r="S154" s="391"/>
      <c r="T154" s="391"/>
      <c r="U154" s="391"/>
      <c r="V154" s="391"/>
      <c r="W154" s="391"/>
      <c r="X154" s="391"/>
      <c r="Y154" s="391"/>
      <c r="Z154" s="391"/>
    </row>
    <row r="155" spans="1:26" ht="15.75" customHeight="1">
      <c r="A155" s="391"/>
      <c r="B155" s="391"/>
      <c r="C155" s="391"/>
      <c r="D155" s="391"/>
      <c r="E155" s="391"/>
      <c r="F155" s="391"/>
      <c r="G155" s="391"/>
      <c r="H155" s="391"/>
      <c r="I155" s="391"/>
      <c r="J155" s="391"/>
      <c r="K155" s="391"/>
      <c r="L155" s="391"/>
      <c r="M155" s="391"/>
      <c r="N155" s="391"/>
      <c r="O155" s="391"/>
      <c r="P155" s="391"/>
      <c r="Q155" s="391"/>
      <c r="R155" s="391"/>
      <c r="S155" s="391"/>
      <c r="T155" s="391"/>
      <c r="U155" s="391"/>
      <c r="V155" s="391"/>
      <c r="W155" s="391"/>
      <c r="X155" s="391"/>
      <c r="Y155" s="391"/>
      <c r="Z155" s="391"/>
    </row>
    <row r="156" spans="1:26" ht="15.75" customHeight="1">
      <c r="A156" s="391"/>
      <c r="B156" s="391"/>
      <c r="C156" s="391"/>
      <c r="D156" s="391"/>
      <c r="E156" s="391"/>
      <c r="F156" s="391"/>
      <c r="G156" s="391"/>
      <c r="H156" s="391"/>
      <c r="I156" s="391"/>
      <c r="J156" s="391"/>
      <c r="K156" s="391"/>
      <c r="L156" s="391"/>
      <c r="M156" s="391"/>
      <c r="N156" s="391"/>
      <c r="O156" s="391"/>
      <c r="P156" s="391"/>
      <c r="Q156" s="391"/>
      <c r="R156" s="391"/>
      <c r="S156" s="391"/>
      <c r="T156" s="391"/>
      <c r="U156" s="391"/>
      <c r="V156" s="391"/>
      <c r="W156" s="391"/>
      <c r="X156" s="391"/>
      <c r="Y156" s="391"/>
      <c r="Z156" s="391"/>
    </row>
    <row r="157" spans="1:26" ht="15.75" customHeight="1">
      <c r="A157" s="391"/>
      <c r="B157" s="391"/>
      <c r="C157" s="391"/>
      <c r="D157" s="391"/>
      <c r="E157" s="391"/>
      <c r="F157" s="391"/>
      <c r="G157" s="391"/>
      <c r="H157" s="391"/>
      <c r="I157" s="391"/>
      <c r="J157" s="391"/>
      <c r="K157" s="391"/>
      <c r="L157" s="391"/>
      <c r="M157" s="391"/>
      <c r="N157" s="391"/>
      <c r="O157" s="391"/>
      <c r="P157" s="391"/>
      <c r="Q157" s="391"/>
      <c r="R157" s="391"/>
      <c r="S157" s="391"/>
      <c r="T157" s="391"/>
      <c r="U157" s="391"/>
      <c r="V157" s="391"/>
      <c r="W157" s="391"/>
      <c r="X157" s="391"/>
      <c r="Y157" s="391"/>
      <c r="Z157" s="391"/>
    </row>
    <row r="158" spans="1:26" ht="15.75" customHeight="1">
      <c r="A158" s="391"/>
      <c r="B158" s="391"/>
      <c r="C158" s="391"/>
      <c r="D158" s="391"/>
      <c r="E158" s="391"/>
      <c r="F158" s="391"/>
      <c r="G158" s="391"/>
      <c r="H158" s="391"/>
      <c r="I158" s="391"/>
      <c r="J158" s="391"/>
      <c r="K158" s="391"/>
      <c r="L158" s="391"/>
      <c r="M158" s="391"/>
      <c r="N158" s="391"/>
      <c r="O158" s="391"/>
      <c r="P158" s="391"/>
      <c r="Q158" s="391"/>
      <c r="R158" s="391"/>
      <c r="S158" s="391"/>
      <c r="T158" s="391"/>
      <c r="U158" s="391"/>
      <c r="V158" s="391"/>
      <c r="W158" s="391"/>
      <c r="X158" s="391"/>
      <c r="Y158" s="391"/>
      <c r="Z158" s="391"/>
    </row>
    <row r="159" spans="1:26" ht="15.75" customHeight="1">
      <c r="A159" s="391"/>
      <c r="B159" s="391"/>
      <c r="C159" s="391"/>
      <c r="D159" s="391"/>
      <c r="E159" s="391"/>
      <c r="F159" s="391"/>
      <c r="G159" s="391"/>
      <c r="H159" s="391"/>
      <c r="I159" s="391"/>
      <c r="J159" s="391"/>
      <c r="K159" s="391"/>
      <c r="L159" s="391"/>
      <c r="M159" s="391"/>
      <c r="N159" s="391"/>
      <c r="O159" s="391"/>
      <c r="P159" s="391"/>
      <c r="Q159" s="391"/>
      <c r="R159" s="391"/>
      <c r="S159" s="391"/>
      <c r="T159" s="391"/>
      <c r="U159" s="391"/>
      <c r="V159" s="391"/>
      <c r="W159" s="391"/>
      <c r="X159" s="391"/>
      <c r="Y159" s="391"/>
      <c r="Z159" s="391"/>
    </row>
    <row r="160" spans="1:26" ht="15.75" customHeight="1">
      <c r="A160" s="391"/>
      <c r="B160" s="391"/>
      <c r="C160" s="391"/>
      <c r="D160" s="391"/>
      <c r="E160" s="391"/>
      <c r="F160" s="391"/>
      <c r="G160" s="391"/>
      <c r="H160" s="391"/>
      <c r="I160" s="391"/>
      <c r="J160" s="391"/>
      <c r="K160" s="391"/>
      <c r="L160" s="391"/>
      <c r="M160" s="391"/>
      <c r="N160" s="391"/>
      <c r="O160" s="391"/>
      <c r="P160" s="391"/>
      <c r="Q160" s="391"/>
      <c r="R160" s="391"/>
      <c r="S160" s="391"/>
      <c r="T160" s="391"/>
      <c r="U160" s="391"/>
      <c r="V160" s="391"/>
      <c r="W160" s="391"/>
      <c r="X160" s="391"/>
      <c r="Y160" s="391"/>
      <c r="Z160" s="391"/>
    </row>
    <row r="161" spans="1:26" ht="15.75" customHeight="1">
      <c r="A161" s="391"/>
      <c r="B161" s="391"/>
      <c r="C161" s="391"/>
      <c r="D161" s="391"/>
      <c r="E161" s="391"/>
      <c r="F161" s="391"/>
      <c r="G161" s="391"/>
      <c r="H161" s="391"/>
      <c r="I161" s="391"/>
      <c r="J161" s="391"/>
      <c r="K161" s="391"/>
      <c r="L161" s="391"/>
      <c r="M161" s="391"/>
      <c r="N161" s="391"/>
      <c r="O161" s="391"/>
      <c r="P161" s="391"/>
      <c r="Q161" s="391"/>
      <c r="R161" s="391"/>
      <c r="S161" s="391"/>
      <c r="T161" s="391"/>
      <c r="U161" s="391"/>
      <c r="V161" s="391"/>
      <c r="W161" s="391"/>
      <c r="X161" s="391"/>
      <c r="Y161" s="391"/>
      <c r="Z161" s="391"/>
    </row>
    <row r="162" spans="1:26" ht="15.75" customHeight="1">
      <c r="A162" s="391"/>
      <c r="B162" s="391"/>
      <c r="C162" s="391"/>
      <c r="D162" s="391"/>
      <c r="E162" s="391"/>
      <c r="F162" s="391"/>
      <c r="G162" s="391"/>
      <c r="H162" s="391"/>
      <c r="I162" s="391"/>
      <c r="J162" s="391"/>
      <c r="K162" s="391"/>
      <c r="L162" s="391"/>
      <c r="M162" s="391"/>
      <c r="N162" s="391"/>
      <c r="O162" s="391"/>
      <c r="P162" s="391"/>
      <c r="Q162" s="391"/>
      <c r="R162" s="391"/>
      <c r="S162" s="391"/>
      <c r="T162" s="391"/>
      <c r="U162" s="391"/>
      <c r="V162" s="391"/>
      <c r="W162" s="391"/>
      <c r="X162" s="391"/>
      <c r="Y162" s="391"/>
      <c r="Z162" s="391"/>
    </row>
    <row r="163" spans="1:26" ht="15.75" customHeight="1">
      <c r="A163" s="391"/>
      <c r="B163" s="391"/>
      <c r="C163" s="391"/>
      <c r="D163" s="391"/>
      <c r="E163" s="391"/>
      <c r="F163" s="391"/>
      <c r="G163" s="391"/>
      <c r="H163" s="391"/>
      <c r="I163" s="391"/>
      <c r="J163" s="391"/>
      <c r="K163" s="391"/>
      <c r="L163" s="391"/>
      <c r="M163" s="391"/>
      <c r="N163" s="391"/>
      <c r="O163" s="391"/>
      <c r="P163" s="391"/>
      <c r="Q163" s="391"/>
      <c r="R163" s="391"/>
      <c r="S163" s="391"/>
      <c r="T163" s="391"/>
      <c r="U163" s="391"/>
      <c r="V163" s="391"/>
      <c r="W163" s="391"/>
      <c r="X163" s="391"/>
      <c r="Y163" s="391"/>
      <c r="Z163" s="391"/>
    </row>
    <row r="164" spans="1:26" ht="15.75" customHeight="1">
      <c r="A164" s="391"/>
      <c r="B164" s="391"/>
      <c r="C164" s="391"/>
      <c r="D164" s="391"/>
      <c r="E164" s="391"/>
      <c r="F164" s="391"/>
      <c r="G164" s="391"/>
      <c r="H164" s="391"/>
      <c r="I164" s="391"/>
      <c r="J164" s="391"/>
      <c r="K164" s="391"/>
      <c r="L164" s="391"/>
      <c r="M164" s="391"/>
      <c r="N164" s="391"/>
      <c r="O164" s="391"/>
      <c r="P164" s="391"/>
      <c r="Q164" s="391"/>
      <c r="R164" s="391"/>
      <c r="S164" s="391"/>
      <c r="T164" s="391"/>
      <c r="U164" s="391"/>
      <c r="V164" s="391"/>
      <c r="W164" s="391"/>
      <c r="X164" s="391"/>
      <c r="Y164" s="391"/>
      <c r="Z164" s="391"/>
    </row>
    <row r="165" spans="1:26" ht="15.75" customHeight="1">
      <c r="A165" s="391"/>
      <c r="B165" s="391"/>
      <c r="C165" s="391"/>
      <c r="D165" s="391"/>
      <c r="E165" s="391"/>
      <c r="F165" s="391"/>
      <c r="G165" s="391"/>
      <c r="H165" s="391"/>
      <c r="I165" s="391"/>
      <c r="J165" s="391"/>
      <c r="K165" s="391"/>
      <c r="L165" s="391"/>
      <c r="M165" s="391"/>
      <c r="N165" s="391"/>
      <c r="O165" s="391"/>
      <c r="P165" s="391"/>
      <c r="Q165" s="391"/>
      <c r="R165" s="391"/>
      <c r="S165" s="391"/>
      <c r="T165" s="391"/>
      <c r="U165" s="391"/>
      <c r="V165" s="391"/>
      <c r="W165" s="391"/>
      <c r="X165" s="391"/>
      <c r="Y165" s="391"/>
      <c r="Z165" s="391"/>
    </row>
    <row r="166" spans="1:26" ht="15.75" customHeight="1">
      <c r="A166" s="391"/>
      <c r="B166" s="391"/>
      <c r="C166" s="391"/>
      <c r="D166" s="391"/>
      <c r="E166" s="391"/>
      <c r="F166" s="391"/>
      <c r="G166" s="391"/>
      <c r="H166" s="391"/>
      <c r="I166" s="391"/>
      <c r="J166" s="391"/>
      <c r="K166" s="391"/>
      <c r="L166" s="391"/>
      <c r="M166" s="391"/>
      <c r="N166" s="391"/>
      <c r="O166" s="391"/>
      <c r="P166" s="391"/>
      <c r="Q166" s="391"/>
      <c r="R166" s="391"/>
      <c r="S166" s="391"/>
      <c r="T166" s="391"/>
      <c r="U166" s="391"/>
      <c r="V166" s="391"/>
      <c r="W166" s="391"/>
      <c r="X166" s="391"/>
      <c r="Y166" s="391"/>
      <c r="Z166" s="391"/>
    </row>
    <row r="167" spans="1:26" ht="15.75" customHeight="1">
      <c r="A167" s="391"/>
      <c r="B167" s="391"/>
      <c r="C167" s="391"/>
      <c r="D167" s="391"/>
      <c r="E167" s="391"/>
      <c r="F167" s="391"/>
      <c r="G167" s="391"/>
      <c r="H167" s="391"/>
      <c r="I167" s="391"/>
      <c r="J167" s="391"/>
      <c r="K167" s="391"/>
      <c r="L167" s="391"/>
      <c r="M167" s="391"/>
      <c r="N167" s="391"/>
      <c r="O167" s="391"/>
      <c r="P167" s="391"/>
      <c r="Q167" s="391"/>
      <c r="R167" s="391"/>
      <c r="S167" s="391"/>
      <c r="T167" s="391"/>
      <c r="U167" s="391"/>
      <c r="V167" s="391"/>
      <c r="W167" s="391"/>
      <c r="X167" s="391"/>
      <c r="Y167" s="391"/>
      <c r="Z167" s="391"/>
    </row>
    <row r="168" spans="1:26" ht="15.75" customHeight="1">
      <c r="A168" s="391"/>
      <c r="B168" s="391"/>
      <c r="C168" s="391"/>
      <c r="D168" s="391"/>
      <c r="E168" s="391"/>
      <c r="F168" s="391"/>
      <c r="G168" s="391"/>
      <c r="H168" s="391"/>
      <c r="I168" s="391"/>
      <c r="J168" s="391"/>
      <c r="K168" s="391"/>
      <c r="L168" s="391"/>
      <c r="M168" s="391"/>
      <c r="N168" s="391"/>
      <c r="O168" s="391"/>
      <c r="P168" s="391"/>
      <c r="Q168" s="391"/>
      <c r="R168" s="391"/>
      <c r="S168" s="391"/>
      <c r="T168" s="391"/>
      <c r="U168" s="391"/>
      <c r="V168" s="391"/>
      <c r="W168" s="391"/>
      <c r="X168" s="391"/>
      <c r="Y168" s="391"/>
      <c r="Z168" s="391"/>
    </row>
    <row r="169" spans="1:26" ht="15.75" customHeight="1">
      <c r="A169" s="391"/>
      <c r="B169" s="391"/>
      <c r="C169" s="391"/>
      <c r="D169" s="391"/>
      <c r="E169" s="391"/>
      <c r="F169" s="391"/>
      <c r="G169" s="391"/>
      <c r="H169" s="391"/>
      <c r="I169" s="391"/>
      <c r="J169" s="391"/>
      <c r="K169" s="391"/>
      <c r="L169" s="391"/>
      <c r="M169" s="391"/>
      <c r="N169" s="391"/>
      <c r="O169" s="391"/>
      <c r="P169" s="391"/>
      <c r="Q169" s="391"/>
      <c r="R169" s="391"/>
      <c r="S169" s="391"/>
      <c r="T169" s="391"/>
      <c r="U169" s="391"/>
      <c r="V169" s="391"/>
      <c r="W169" s="391"/>
      <c r="X169" s="391"/>
      <c r="Y169" s="391"/>
      <c r="Z169" s="391"/>
    </row>
    <row r="170" spans="1:26" ht="15.75" customHeight="1">
      <c r="A170" s="391"/>
      <c r="B170" s="391"/>
      <c r="C170" s="391"/>
      <c r="D170" s="391"/>
      <c r="E170" s="391"/>
      <c r="F170" s="391"/>
      <c r="G170" s="391"/>
      <c r="H170" s="391"/>
      <c r="I170" s="391"/>
      <c r="J170" s="391"/>
      <c r="K170" s="391"/>
      <c r="L170" s="391"/>
      <c r="M170" s="391"/>
      <c r="N170" s="391"/>
      <c r="O170" s="391"/>
      <c r="P170" s="391"/>
      <c r="Q170" s="391"/>
      <c r="R170" s="391"/>
      <c r="S170" s="391"/>
      <c r="T170" s="391"/>
      <c r="U170" s="391"/>
      <c r="V170" s="391"/>
      <c r="W170" s="391"/>
      <c r="X170" s="391"/>
      <c r="Y170" s="391"/>
      <c r="Z170" s="391"/>
    </row>
    <row r="171" spans="1:26" ht="15.75" customHeight="1">
      <c r="A171" s="391"/>
      <c r="B171" s="391"/>
      <c r="C171" s="391"/>
      <c r="D171" s="391"/>
      <c r="E171" s="391"/>
      <c r="F171" s="391"/>
      <c r="G171" s="391"/>
      <c r="H171" s="391"/>
      <c r="I171" s="391"/>
      <c r="J171" s="391"/>
      <c r="K171" s="391"/>
      <c r="L171" s="391"/>
      <c r="M171" s="391"/>
      <c r="N171" s="391"/>
      <c r="O171" s="391"/>
      <c r="P171" s="391"/>
      <c r="Q171" s="391"/>
      <c r="R171" s="391"/>
      <c r="S171" s="391"/>
      <c r="T171" s="391"/>
      <c r="U171" s="391"/>
      <c r="V171" s="391"/>
      <c r="W171" s="391"/>
      <c r="X171" s="391"/>
      <c r="Y171" s="391"/>
      <c r="Z171" s="391"/>
    </row>
    <row r="172" spans="1:26" ht="15.75" customHeight="1">
      <c r="A172" s="391"/>
      <c r="B172" s="391"/>
      <c r="C172" s="391"/>
      <c r="D172" s="391"/>
      <c r="E172" s="391"/>
      <c r="F172" s="391"/>
      <c r="G172" s="391"/>
      <c r="H172" s="391"/>
      <c r="I172" s="391"/>
      <c r="J172" s="391"/>
      <c r="K172" s="391"/>
      <c r="L172" s="391"/>
      <c r="M172" s="391"/>
      <c r="N172" s="391"/>
      <c r="O172" s="391"/>
      <c r="P172" s="391"/>
      <c r="Q172" s="391"/>
      <c r="R172" s="391"/>
      <c r="S172" s="391"/>
      <c r="T172" s="391"/>
      <c r="U172" s="391"/>
      <c r="V172" s="391"/>
      <c r="W172" s="391"/>
      <c r="X172" s="391"/>
      <c r="Y172" s="391"/>
      <c r="Z172" s="391"/>
    </row>
    <row r="173" spans="1:26" ht="15.75" customHeight="1">
      <c r="A173" s="391"/>
      <c r="B173" s="391"/>
      <c r="C173" s="391"/>
      <c r="D173" s="391"/>
      <c r="E173" s="391"/>
      <c r="F173" s="391"/>
      <c r="G173" s="391"/>
      <c r="H173" s="391"/>
      <c r="I173" s="391"/>
      <c r="J173" s="391"/>
      <c r="K173" s="391"/>
      <c r="L173" s="391"/>
      <c r="M173" s="391"/>
      <c r="N173" s="391"/>
      <c r="O173" s="391"/>
      <c r="P173" s="391"/>
      <c r="Q173" s="391"/>
      <c r="R173" s="391"/>
      <c r="S173" s="391"/>
      <c r="T173" s="391"/>
      <c r="U173" s="391"/>
      <c r="V173" s="391"/>
      <c r="W173" s="391"/>
      <c r="X173" s="391"/>
      <c r="Y173" s="391"/>
      <c r="Z173" s="391"/>
    </row>
    <row r="174" spans="1:26" ht="15.75" customHeight="1">
      <c r="A174" s="391"/>
      <c r="B174" s="391"/>
      <c r="C174" s="391"/>
      <c r="D174" s="391"/>
      <c r="E174" s="391"/>
      <c r="F174" s="391"/>
      <c r="G174" s="391"/>
      <c r="H174" s="391"/>
      <c r="I174" s="391"/>
      <c r="J174" s="391"/>
      <c r="K174" s="391"/>
      <c r="L174" s="391"/>
      <c r="M174" s="391"/>
      <c r="N174" s="391"/>
      <c r="O174" s="391"/>
      <c r="P174" s="391"/>
      <c r="Q174" s="391"/>
      <c r="R174" s="391"/>
      <c r="S174" s="391"/>
      <c r="T174" s="391"/>
      <c r="U174" s="391"/>
      <c r="V174" s="391"/>
      <c r="W174" s="391"/>
      <c r="X174" s="391"/>
      <c r="Y174" s="391"/>
      <c r="Z174" s="391"/>
    </row>
    <row r="175" spans="1:26" ht="15.75" customHeight="1">
      <c r="A175" s="391"/>
      <c r="B175" s="391"/>
      <c r="C175" s="391"/>
      <c r="D175" s="391"/>
      <c r="E175" s="391"/>
      <c r="F175" s="391"/>
      <c r="G175" s="391"/>
      <c r="H175" s="391"/>
      <c r="I175" s="391"/>
      <c r="J175" s="391"/>
      <c r="K175" s="391"/>
      <c r="L175" s="391"/>
      <c r="M175" s="391"/>
      <c r="N175" s="391"/>
      <c r="O175" s="391"/>
      <c r="P175" s="391"/>
      <c r="Q175" s="391"/>
      <c r="R175" s="391"/>
      <c r="S175" s="391"/>
      <c r="T175" s="391"/>
      <c r="U175" s="391"/>
      <c r="V175" s="391"/>
      <c r="W175" s="391"/>
      <c r="X175" s="391"/>
      <c r="Y175" s="391"/>
      <c r="Z175" s="391"/>
    </row>
    <row r="176" spans="1:26" ht="15.75" customHeight="1">
      <c r="A176" s="391"/>
      <c r="B176" s="391"/>
      <c r="C176" s="391"/>
      <c r="D176" s="391"/>
      <c r="E176" s="391"/>
      <c r="F176" s="391"/>
      <c r="G176" s="391"/>
      <c r="H176" s="391"/>
      <c r="I176" s="391"/>
      <c r="J176" s="391"/>
      <c r="K176" s="391"/>
      <c r="L176" s="391"/>
      <c r="M176" s="391"/>
      <c r="N176" s="391"/>
      <c r="O176" s="391"/>
      <c r="P176" s="391"/>
      <c r="Q176" s="391"/>
      <c r="R176" s="391"/>
      <c r="S176" s="391"/>
      <c r="T176" s="391"/>
      <c r="U176" s="391"/>
      <c r="V176" s="391"/>
      <c r="W176" s="391"/>
      <c r="X176" s="391"/>
      <c r="Y176" s="391"/>
      <c r="Z176" s="391"/>
    </row>
    <row r="177" spans="1:26" ht="15.75" customHeight="1">
      <c r="A177" s="391"/>
      <c r="B177" s="391"/>
      <c r="C177" s="391"/>
      <c r="D177" s="391"/>
      <c r="E177" s="391"/>
      <c r="F177" s="391"/>
      <c r="G177" s="391"/>
      <c r="H177" s="391"/>
      <c r="I177" s="391"/>
      <c r="J177" s="391"/>
      <c r="K177" s="391"/>
      <c r="L177" s="391"/>
      <c r="M177" s="391"/>
      <c r="N177" s="391"/>
      <c r="O177" s="391"/>
      <c r="P177" s="391"/>
      <c r="Q177" s="391"/>
      <c r="R177" s="391"/>
      <c r="S177" s="391"/>
      <c r="T177" s="391"/>
      <c r="U177" s="391"/>
      <c r="V177" s="391"/>
      <c r="W177" s="391"/>
      <c r="X177" s="391"/>
      <c r="Y177" s="391"/>
      <c r="Z177" s="391"/>
    </row>
    <row r="178" spans="1:26" ht="15.75" customHeight="1">
      <c r="A178" s="391"/>
      <c r="B178" s="391"/>
      <c r="C178" s="391"/>
      <c r="D178" s="391"/>
      <c r="E178" s="391"/>
      <c r="F178" s="391"/>
      <c r="G178" s="391"/>
      <c r="H178" s="391"/>
      <c r="I178" s="391"/>
      <c r="J178" s="391"/>
      <c r="K178" s="391"/>
      <c r="L178" s="391"/>
      <c r="M178" s="391"/>
      <c r="N178" s="391"/>
      <c r="O178" s="391"/>
      <c r="P178" s="391"/>
      <c r="Q178" s="391"/>
      <c r="R178" s="391"/>
      <c r="S178" s="391"/>
      <c r="T178" s="391"/>
      <c r="U178" s="391"/>
      <c r="V178" s="391"/>
      <c r="W178" s="391"/>
      <c r="X178" s="391"/>
      <c r="Y178" s="391"/>
      <c r="Z178" s="391"/>
    </row>
    <row r="179" spans="1:26" ht="15.75" customHeight="1">
      <c r="A179" s="391"/>
      <c r="B179" s="391"/>
      <c r="C179" s="391"/>
      <c r="D179" s="391"/>
      <c r="E179" s="391"/>
      <c r="F179" s="391"/>
      <c r="G179" s="391"/>
      <c r="H179" s="391"/>
      <c r="I179" s="391"/>
      <c r="J179" s="391"/>
      <c r="K179" s="391"/>
      <c r="L179" s="391"/>
      <c r="M179" s="391"/>
      <c r="N179" s="391"/>
      <c r="O179" s="391"/>
      <c r="P179" s="391"/>
      <c r="Q179" s="391"/>
      <c r="R179" s="391"/>
      <c r="S179" s="391"/>
      <c r="T179" s="391"/>
      <c r="U179" s="391"/>
      <c r="V179" s="391"/>
      <c r="W179" s="391"/>
      <c r="X179" s="391"/>
      <c r="Y179" s="391"/>
      <c r="Z179" s="391"/>
    </row>
    <row r="180" spans="1:26" ht="15.75" customHeight="1">
      <c r="A180" s="391"/>
      <c r="B180" s="391"/>
      <c r="C180" s="391"/>
      <c r="D180" s="391"/>
      <c r="E180" s="391"/>
      <c r="F180" s="391"/>
      <c r="G180" s="391"/>
      <c r="H180" s="391"/>
      <c r="I180" s="391"/>
      <c r="J180" s="391"/>
      <c r="K180" s="391"/>
      <c r="L180" s="391"/>
      <c r="M180" s="391"/>
      <c r="N180" s="391"/>
      <c r="O180" s="391"/>
      <c r="P180" s="391"/>
      <c r="Q180" s="391"/>
      <c r="R180" s="391"/>
      <c r="S180" s="391"/>
      <c r="T180" s="391"/>
      <c r="U180" s="391"/>
      <c r="V180" s="391"/>
      <c r="W180" s="391"/>
      <c r="X180" s="391"/>
      <c r="Y180" s="391"/>
      <c r="Z180" s="391"/>
    </row>
    <row r="181" spans="1:26" ht="15.75" customHeight="1">
      <c r="A181" s="391"/>
      <c r="B181" s="391"/>
      <c r="C181" s="391"/>
      <c r="D181" s="391"/>
      <c r="E181" s="391"/>
      <c r="F181" s="391"/>
      <c r="G181" s="391"/>
      <c r="H181" s="391"/>
      <c r="I181" s="391"/>
      <c r="J181" s="391"/>
      <c r="K181" s="391"/>
      <c r="L181" s="391"/>
      <c r="M181" s="391"/>
      <c r="N181" s="391"/>
      <c r="O181" s="391"/>
      <c r="P181" s="391"/>
      <c r="Q181" s="391"/>
      <c r="R181" s="391"/>
      <c r="S181" s="391"/>
      <c r="T181" s="391"/>
      <c r="U181" s="391"/>
      <c r="V181" s="391"/>
      <c r="W181" s="391"/>
      <c r="X181" s="391"/>
      <c r="Y181" s="391"/>
      <c r="Z181" s="391"/>
    </row>
    <row r="182" spans="1:26" ht="15.75" customHeight="1">
      <c r="A182" s="391"/>
      <c r="B182" s="391"/>
      <c r="C182" s="391"/>
      <c r="D182" s="391"/>
      <c r="E182" s="391"/>
      <c r="F182" s="391"/>
      <c r="G182" s="391"/>
      <c r="H182" s="391"/>
      <c r="I182" s="391"/>
      <c r="J182" s="391"/>
      <c r="K182" s="391"/>
      <c r="L182" s="391"/>
      <c r="M182" s="391"/>
      <c r="N182" s="391"/>
      <c r="O182" s="391"/>
      <c r="P182" s="391"/>
      <c r="Q182" s="391"/>
      <c r="R182" s="391"/>
      <c r="S182" s="391"/>
      <c r="T182" s="391"/>
      <c r="U182" s="391"/>
      <c r="V182" s="391"/>
      <c r="W182" s="391"/>
      <c r="X182" s="391"/>
      <c r="Y182" s="391"/>
      <c r="Z182" s="391"/>
    </row>
    <row r="183" spans="1:26" ht="15.75" customHeight="1">
      <c r="A183" s="391"/>
      <c r="B183" s="391"/>
      <c r="C183" s="391"/>
      <c r="D183" s="391"/>
      <c r="E183" s="391"/>
      <c r="F183" s="391"/>
      <c r="G183" s="391"/>
      <c r="H183" s="391"/>
      <c r="I183" s="391"/>
      <c r="J183" s="391"/>
      <c r="K183" s="391"/>
      <c r="L183" s="391"/>
      <c r="M183" s="391"/>
      <c r="N183" s="391"/>
      <c r="O183" s="391"/>
      <c r="P183" s="391"/>
      <c r="Q183" s="391"/>
      <c r="R183" s="391"/>
      <c r="S183" s="391"/>
      <c r="T183" s="391"/>
      <c r="U183" s="391"/>
      <c r="V183" s="391"/>
      <c r="W183" s="391"/>
      <c r="X183" s="391"/>
      <c r="Y183" s="391"/>
      <c r="Z183" s="391"/>
    </row>
    <row r="184" spans="1:26" ht="15.75" customHeight="1">
      <c r="A184" s="391"/>
      <c r="B184" s="391"/>
      <c r="C184" s="391"/>
      <c r="D184" s="391"/>
      <c r="E184" s="391"/>
      <c r="F184" s="391"/>
      <c r="G184" s="391"/>
      <c r="H184" s="391"/>
      <c r="I184" s="391"/>
      <c r="J184" s="391"/>
      <c r="K184" s="391"/>
      <c r="L184" s="391"/>
      <c r="M184" s="391"/>
      <c r="N184" s="391"/>
      <c r="O184" s="391"/>
      <c r="P184" s="391"/>
      <c r="Q184" s="391"/>
      <c r="R184" s="391"/>
      <c r="S184" s="391"/>
      <c r="T184" s="391"/>
      <c r="U184" s="391"/>
      <c r="V184" s="391"/>
      <c r="W184" s="391"/>
      <c r="X184" s="391"/>
      <c r="Y184" s="391"/>
      <c r="Z184" s="391"/>
    </row>
    <row r="185" spans="1:26" ht="15.75" customHeight="1">
      <c r="A185" s="391"/>
      <c r="B185" s="391"/>
      <c r="C185" s="391"/>
      <c r="D185" s="391"/>
      <c r="E185" s="391"/>
      <c r="F185" s="391"/>
      <c r="G185" s="391"/>
      <c r="H185" s="391"/>
      <c r="I185" s="391"/>
      <c r="J185" s="391"/>
      <c r="K185" s="391"/>
      <c r="L185" s="391"/>
      <c r="M185" s="391"/>
      <c r="N185" s="391"/>
      <c r="O185" s="391"/>
      <c r="P185" s="391"/>
      <c r="Q185" s="391"/>
      <c r="R185" s="391"/>
      <c r="S185" s="391"/>
      <c r="T185" s="391"/>
      <c r="U185" s="391"/>
      <c r="V185" s="391"/>
      <c r="W185" s="391"/>
      <c r="X185" s="391"/>
      <c r="Y185" s="391"/>
      <c r="Z185" s="391"/>
    </row>
    <row r="186" spans="1:26" ht="15.75" customHeight="1">
      <c r="A186" s="391"/>
      <c r="B186" s="391"/>
      <c r="C186" s="391"/>
      <c r="D186" s="391"/>
      <c r="E186" s="391"/>
      <c r="F186" s="391"/>
      <c r="G186" s="391"/>
      <c r="H186" s="391"/>
      <c r="I186" s="391"/>
      <c r="J186" s="391"/>
      <c r="K186" s="391"/>
      <c r="L186" s="391"/>
      <c r="M186" s="391"/>
      <c r="N186" s="391"/>
      <c r="O186" s="391"/>
      <c r="P186" s="391"/>
      <c r="Q186" s="391"/>
      <c r="R186" s="391"/>
      <c r="S186" s="391"/>
      <c r="T186" s="391"/>
      <c r="U186" s="391"/>
      <c r="V186" s="391"/>
      <c r="W186" s="391"/>
      <c r="X186" s="391"/>
      <c r="Y186" s="391"/>
      <c r="Z186" s="391"/>
    </row>
    <row r="187" spans="1:26" ht="15.75" customHeight="1">
      <c r="A187" s="391"/>
      <c r="B187" s="391"/>
      <c r="C187" s="391"/>
      <c r="D187" s="391"/>
      <c r="E187" s="391"/>
      <c r="F187" s="391"/>
      <c r="G187" s="391"/>
      <c r="H187" s="391"/>
      <c r="I187" s="391"/>
      <c r="J187" s="391"/>
      <c r="K187" s="391"/>
      <c r="L187" s="391"/>
      <c r="M187" s="391"/>
      <c r="N187" s="391"/>
      <c r="O187" s="391"/>
      <c r="P187" s="391"/>
      <c r="Q187" s="391"/>
      <c r="R187" s="391"/>
      <c r="S187" s="391"/>
      <c r="T187" s="391"/>
      <c r="U187" s="391"/>
      <c r="V187" s="391"/>
      <c r="W187" s="391"/>
      <c r="X187" s="391"/>
      <c r="Y187" s="391"/>
      <c r="Z187" s="391"/>
    </row>
    <row r="188" spans="1:26" ht="15.75" customHeight="1">
      <c r="A188" s="391"/>
      <c r="B188" s="391"/>
      <c r="C188" s="391"/>
      <c r="D188" s="391"/>
      <c r="E188" s="391"/>
      <c r="F188" s="391"/>
      <c r="G188" s="391"/>
      <c r="H188" s="391"/>
      <c r="I188" s="391"/>
      <c r="J188" s="391"/>
      <c r="K188" s="391"/>
      <c r="L188" s="391"/>
      <c r="M188" s="391"/>
      <c r="N188" s="391"/>
      <c r="O188" s="391"/>
      <c r="P188" s="391"/>
      <c r="Q188" s="391"/>
      <c r="R188" s="391"/>
      <c r="S188" s="391"/>
      <c r="T188" s="391"/>
      <c r="U188" s="391"/>
      <c r="V188" s="391"/>
      <c r="W188" s="391"/>
      <c r="X188" s="391"/>
      <c r="Y188" s="391"/>
      <c r="Z188" s="391"/>
    </row>
    <row r="189" spans="1:26" ht="15.75" customHeight="1">
      <c r="A189" s="391"/>
      <c r="B189" s="391"/>
      <c r="C189" s="391"/>
      <c r="D189" s="391"/>
      <c r="E189" s="391"/>
      <c r="F189" s="391"/>
      <c r="G189" s="391"/>
      <c r="H189" s="391"/>
      <c r="I189" s="391"/>
      <c r="J189" s="391"/>
      <c r="K189" s="391"/>
      <c r="L189" s="391"/>
      <c r="M189" s="391"/>
      <c r="N189" s="391"/>
      <c r="O189" s="391"/>
      <c r="P189" s="391"/>
      <c r="Q189" s="391"/>
      <c r="R189" s="391"/>
      <c r="S189" s="391"/>
      <c r="T189" s="391"/>
      <c r="U189" s="391"/>
      <c r="V189" s="391"/>
      <c r="W189" s="391"/>
      <c r="X189" s="391"/>
      <c r="Y189" s="391"/>
      <c r="Z189" s="391"/>
    </row>
    <row r="190" spans="1:26" ht="15.75" customHeight="1">
      <c r="A190" s="391"/>
      <c r="B190" s="391"/>
      <c r="C190" s="391"/>
      <c r="D190" s="391"/>
      <c r="E190" s="391"/>
      <c r="F190" s="391"/>
      <c r="G190" s="391"/>
      <c r="H190" s="391"/>
      <c r="I190" s="391"/>
      <c r="J190" s="391"/>
      <c r="K190" s="391"/>
      <c r="L190" s="391"/>
      <c r="M190" s="391"/>
      <c r="N190" s="391"/>
      <c r="O190" s="391"/>
      <c r="P190" s="391"/>
      <c r="Q190" s="391"/>
      <c r="R190" s="391"/>
      <c r="S190" s="391"/>
      <c r="T190" s="391"/>
      <c r="U190" s="391"/>
      <c r="V190" s="391"/>
      <c r="W190" s="391"/>
      <c r="X190" s="391"/>
      <c r="Y190" s="391"/>
      <c r="Z190" s="391"/>
    </row>
    <row r="191" spans="1:26" ht="15.75" customHeight="1">
      <c r="A191" s="391"/>
      <c r="B191" s="391"/>
      <c r="C191" s="391"/>
      <c r="D191" s="391"/>
      <c r="E191" s="391"/>
      <c r="F191" s="391"/>
      <c r="G191" s="391"/>
      <c r="H191" s="391"/>
      <c r="I191" s="391"/>
      <c r="J191" s="391"/>
      <c r="K191" s="391"/>
      <c r="L191" s="391"/>
      <c r="M191" s="391"/>
      <c r="N191" s="391"/>
      <c r="O191" s="391"/>
      <c r="P191" s="391"/>
      <c r="Q191" s="391"/>
      <c r="R191" s="391"/>
      <c r="S191" s="391"/>
      <c r="T191" s="391"/>
      <c r="U191" s="391"/>
      <c r="V191" s="391"/>
      <c r="W191" s="391"/>
      <c r="X191" s="391"/>
      <c r="Y191" s="391"/>
      <c r="Z191" s="391"/>
    </row>
    <row r="192" spans="1:26" ht="15.75" customHeight="1">
      <c r="A192" s="391"/>
      <c r="B192" s="391"/>
      <c r="C192" s="391"/>
      <c r="D192" s="391"/>
      <c r="E192" s="391"/>
      <c r="F192" s="391"/>
      <c r="G192" s="391"/>
      <c r="H192" s="391"/>
      <c r="I192" s="391"/>
      <c r="J192" s="391"/>
      <c r="K192" s="391"/>
      <c r="L192" s="391"/>
      <c r="M192" s="391"/>
      <c r="N192" s="391"/>
      <c r="O192" s="391"/>
      <c r="P192" s="391"/>
      <c r="Q192" s="391"/>
      <c r="R192" s="391"/>
      <c r="S192" s="391"/>
      <c r="T192" s="391"/>
      <c r="U192" s="391"/>
      <c r="V192" s="391"/>
      <c r="W192" s="391"/>
      <c r="X192" s="391"/>
      <c r="Y192" s="391"/>
      <c r="Z192" s="391"/>
    </row>
    <row r="193" spans="1:26" ht="15.75" customHeight="1">
      <c r="A193" s="391"/>
      <c r="B193" s="391"/>
      <c r="C193" s="391"/>
      <c r="D193" s="391"/>
      <c r="E193" s="391"/>
      <c r="F193" s="391"/>
      <c r="G193" s="391"/>
      <c r="H193" s="391"/>
      <c r="I193" s="391"/>
      <c r="J193" s="391"/>
      <c r="K193" s="391"/>
      <c r="L193" s="391"/>
      <c r="M193" s="391"/>
      <c r="N193" s="391"/>
      <c r="O193" s="391"/>
      <c r="P193" s="391"/>
      <c r="Q193" s="391"/>
      <c r="R193" s="391"/>
      <c r="S193" s="391"/>
      <c r="T193" s="391"/>
      <c r="U193" s="391"/>
      <c r="V193" s="391"/>
      <c r="W193" s="391"/>
      <c r="X193" s="391"/>
      <c r="Y193" s="391"/>
      <c r="Z193" s="391"/>
    </row>
    <row r="194" spans="1:26" ht="15.75" customHeight="1">
      <c r="A194" s="391"/>
      <c r="B194" s="391"/>
      <c r="C194" s="391"/>
      <c r="D194" s="391"/>
      <c r="E194" s="391"/>
      <c r="F194" s="391"/>
      <c r="G194" s="391"/>
      <c r="H194" s="391"/>
      <c r="I194" s="391"/>
      <c r="J194" s="391"/>
      <c r="K194" s="391"/>
      <c r="L194" s="391"/>
      <c r="M194" s="391"/>
      <c r="N194" s="391"/>
      <c r="O194" s="391"/>
      <c r="P194" s="391"/>
      <c r="Q194" s="391"/>
      <c r="R194" s="391"/>
      <c r="S194" s="391"/>
      <c r="T194" s="391"/>
      <c r="U194" s="391"/>
      <c r="V194" s="391"/>
      <c r="W194" s="391"/>
      <c r="X194" s="391"/>
      <c r="Y194" s="391"/>
      <c r="Z194" s="391"/>
    </row>
    <row r="195" spans="1:26" ht="15.75" customHeight="1">
      <c r="A195" s="391"/>
      <c r="B195" s="391"/>
      <c r="C195" s="391"/>
      <c r="D195" s="391"/>
      <c r="E195" s="391"/>
      <c r="F195" s="391"/>
      <c r="G195" s="391"/>
      <c r="H195" s="391"/>
      <c r="I195" s="391"/>
      <c r="J195" s="391"/>
      <c r="K195" s="391"/>
      <c r="L195" s="391"/>
      <c r="M195" s="391"/>
      <c r="N195" s="391"/>
      <c r="O195" s="391"/>
      <c r="P195" s="391"/>
      <c r="Q195" s="391"/>
      <c r="R195" s="391"/>
      <c r="S195" s="391"/>
      <c r="T195" s="391"/>
      <c r="U195" s="391"/>
      <c r="V195" s="391"/>
      <c r="W195" s="391"/>
      <c r="X195" s="391"/>
      <c r="Y195" s="391"/>
      <c r="Z195" s="391"/>
    </row>
    <row r="196" spans="1:26" ht="15.75" customHeight="1">
      <c r="A196" s="391"/>
      <c r="B196" s="391"/>
      <c r="C196" s="391"/>
      <c r="D196" s="391"/>
      <c r="E196" s="391"/>
      <c r="F196" s="391"/>
      <c r="G196" s="391"/>
      <c r="H196" s="391"/>
      <c r="I196" s="391"/>
      <c r="J196" s="391"/>
      <c r="K196" s="391"/>
      <c r="L196" s="391"/>
      <c r="M196" s="391"/>
      <c r="N196" s="391"/>
      <c r="O196" s="391"/>
      <c r="P196" s="391"/>
      <c r="Q196" s="391"/>
      <c r="R196" s="391"/>
      <c r="S196" s="391"/>
      <c r="T196" s="391"/>
      <c r="U196" s="391"/>
      <c r="V196" s="391"/>
      <c r="W196" s="391"/>
      <c r="X196" s="391"/>
      <c r="Y196" s="391"/>
      <c r="Z196" s="391"/>
    </row>
    <row r="197" spans="1:26" ht="15.75" customHeight="1">
      <c r="A197" s="391"/>
      <c r="B197" s="391"/>
      <c r="C197" s="391"/>
      <c r="D197" s="391"/>
      <c r="E197" s="391"/>
      <c r="F197" s="391"/>
      <c r="G197" s="391"/>
      <c r="H197" s="391"/>
      <c r="I197" s="391"/>
      <c r="J197" s="391"/>
      <c r="K197" s="391"/>
      <c r="L197" s="391"/>
      <c r="M197" s="391"/>
      <c r="N197" s="391"/>
      <c r="O197" s="391"/>
      <c r="P197" s="391"/>
      <c r="Q197" s="391"/>
      <c r="R197" s="391"/>
      <c r="S197" s="391"/>
      <c r="T197" s="391"/>
      <c r="U197" s="391"/>
      <c r="V197" s="391"/>
      <c r="W197" s="391"/>
      <c r="X197" s="391"/>
      <c r="Y197" s="391"/>
      <c r="Z197" s="391"/>
    </row>
    <row r="198" spans="1:26" ht="15.75" customHeight="1">
      <c r="A198" s="391"/>
      <c r="B198" s="391"/>
      <c r="C198" s="391"/>
      <c r="D198" s="391"/>
      <c r="E198" s="391"/>
      <c r="F198" s="391"/>
      <c r="G198" s="391"/>
      <c r="H198" s="391"/>
      <c r="I198" s="391"/>
      <c r="J198" s="391"/>
      <c r="K198" s="391"/>
      <c r="L198" s="391"/>
      <c r="M198" s="391"/>
      <c r="N198" s="391"/>
      <c r="O198" s="391"/>
      <c r="P198" s="391"/>
      <c r="Q198" s="391"/>
      <c r="R198" s="391"/>
      <c r="S198" s="391"/>
      <c r="T198" s="391"/>
      <c r="U198" s="391"/>
      <c r="V198" s="391"/>
      <c r="W198" s="391"/>
      <c r="X198" s="391"/>
      <c r="Y198" s="391"/>
      <c r="Z198" s="391"/>
    </row>
    <row r="199" spans="1:26" ht="15.75" customHeight="1">
      <c r="A199" s="391"/>
      <c r="B199" s="391"/>
      <c r="C199" s="391"/>
      <c r="D199" s="391"/>
      <c r="E199" s="391"/>
      <c r="F199" s="391"/>
      <c r="G199" s="391"/>
      <c r="H199" s="391"/>
      <c r="I199" s="391"/>
      <c r="J199" s="391"/>
      <c r="K199" s="391"/>
      <c r="L199" s="391"/>
      <c r="M199" s="391"/>
      <c r="N199" s="391"/>
      <c r="O199" s="391"/>
      <c r="P199" s="391"/>
      <c r="Q199" s="391"/>
      <c r="R199" s="391"/>
      <c r="S199" s="391"/>
      <c r="T199" s="391"/>
      <c r="U199" s="391"/>
      <c r="V199" s="391"/>
      <c r="W199" s="391"/>
      <c r="X199" s="391"/>
      <c r="Y199" s="391"/>
      <c r="Z199" s="391"/>
    </row>
    <row r="200" spans="1:26" ht="15.75" customHeight="1">
      <c r="A200" s="391"/>
      <c r="B200" s="391"/>
      <c r="C200" s="391"/>
      <c r="D200" s="391"/>
      <c r="E200" s="391"/>
      <c r="F200" s="391"/>
      <c r="G200" s="391"/>
      <c r="H200" s="391"/>
      <c r="I200" s="391"/>
      <c r="J200" s="391"/>
      <c r="K200" s="391"/>
      <c r="L200" s="391"/>
      <c r="M200" s="391"/>
      <c r="N200" s="391"/>
      <c r="O200" s="391"/>
      <c r="P200" s="391"/>
      <c r="Q200" s="391"/>
      <c r="R200" s="391"/>
      <c r="S200" s="391"/>
      <c r="T200" s="391"/>
      <c r="U200" s="391"/>
      <c r="V200" s="391"/>
      <c r="W200" s="391"/>
      <c r="X200" s="391"/>
      <c r="Y200" s="391"/>
      <c r="Z200" s="391"/>
    </row>
    <row r="201" spans="1:26" ht="15.75" customHeight="1">
      <c r="A201" s="391"/>
      <c r="B201" s="391"/>
      <c r="C201" s="391"/>
      <c r="D201" s="391"/>
      <c r="E201" s="391"/>
      <c r="F201" s="391"/>
      <c r="G201" s="391"/>
      <c r="H201" s="391"/>
      <c r="I201" s="391"/>
      <c r="J201" s="391"/>
      <c r="K201" s="391"/>
      <c r="L201" s="391"/>
      <c r="M201" s="391"/>
      <c r="N201" s="391"/>
      <c r="O201" s="391"/>
      <c r="P201" s="391"/>
      <c r="Q201" s="391"/>
      <c r="R201" s="391"/>
      <c r="S201" s="391"/>
      <c r="T201" s="391"/>
      <c r="U201" s="391"/>
      <c r="V201" s="391"/>
      <c r="W201" s="391"/>
      <c r="X201" s="391"/>
      <c r="Y201" s="391"/>
      <c r="Z201" s="391"/>
    </row>
    <row r="202" spans="1:26" ht="15.75" customHeight="1">
      <c r="A202" s="391"/>
      <c r="B202" s="391"/>
      <c r="C202" s="391"/>
      <c r="D202" s="391"/>
      <c r="E202" s="391"/>
      <c r="F202" s="391"/>
      <c r="G202" s="391"/>
      <c r="H202" s="391"/>
      <c r="I202" s="391"/>
      <c r="J202" s="391"/>
      <c r="K202" s="391"/>
      <c r="L202" s="391"/>
      <c r="M202" s="391"/>
      <c r="N202" s="391"/>
      <c r="O202" s="391"/>
      <c r="P202" s="391"/>
      <c r="Q202" s="391"/>
      <c r="R202" s="391"/>
      <c r="S202" s="391"/>
      <c r="T202" s="391"/>
      <c r="U202" s="391"/>
      <c r="V202" s="391"/>
      <c r="W202" s="391"/>
      <c r="X202" s="391"/>
      <c r="Y202" s="391"/>
      <c r="Z202" s="391"/>
    </row>
    <row r="203" spans="1:26" ht="15.75" customHeight="1">
      <c r="A203" s="391"/>
      <c r="B203" s="391"/>
      <c r="C203" s="391"/>
      <c r="D203" s="391"/>
      <c r="E203" s="391"/>
      <c r="F203" s="391"/>
      <c r="G203" s="391"/>
      <c r="H203" s="391"/>
      <c r="I203" s="391"/>
      <c r="J203" s="391"/>
      <c r="K203" s="391"/>
      <c r="L203" s="391"/>
      <c r="M203" s="391"/>
      <c r="N203" s="391"/>
      <c r="O203" s="391"/>
      <c r="P203" s="391"/>
      <c r="Q203" s="391"/>
      <c r="R203" s="391"/>
      <c r="S203" s="391"/>
      <c r="T203" s="391"/>
      <c r="U203" s="391"/>
      <c r="V203" s="391"/>
      <c r="W203" s="391"/>
      <c r="X203" s="391"/>
      <c r="Y203" s="391"/>
      <c r="Z203" s="391"/>
    </row>
    <row r="204" spans="1:26" ht="15.75" customHeight="1">
      <c r="A204" s="391"/>
      <c r="B204" s="391"/>
      <c r="C204" s="391"/>
      <c r="D204" s="391"/>
      <c r="E204" s="391"/>
      <c r="F204" s="391"/>
      <c r="G204" s="391"/>
      <c r="H204" s="391"/>
      <c r="I204" s="391"/>
      <c r="J204" s="391"/>
      <c r="K204" s="391"/>
      <c r="L204" s="391"/>
      <c r="M204" s="391"/>
      <c r="N204" s="391"/>
      <c r="O204" s="391"/>
      <c r="P204" s="391"/>
      <c r="Q204" s="391"/>
      <c r="R204" s="391"/>
      <c r="S204" s="391"/>
      <c r="T204" s="391"/>
      <c r="U204" s="391"/>
      <c r="V204" s="391"/>
      <c r="W204" s="391"/>
      <c r="X204" s="391"/>
      <c r="Y204" s="391"/>
      <c r="Z204" s="391"/>
    </row>
    <row r="205" spans="1:26" ht="15.75" customHeight="1">
      <c r="A205" s="391"/>
      <c r="B205" s="391"/>
      <c r="C205" s="391"/>
      <c r="D205" s="391"/>
      <c r="E205" s="391"/>
      <c r="F205" s="391"/>
      <c r="G205" s="391"/>
      <c r="H205" s="391"/>
      <c r="I205" s="391"/>
      <c r="J205" s="391"/>
      <c r="K205" s="391"/>
      <c r="L205" s="391"/>
      <c r="M205" s="391"/>
      <c r="N205" s="391"/>
      <c r="O205" s="391"/>
      <c r="P205" s="391"/>
      <c r="Q205" s="391"/>
      <c r="R205" s="391"/>
      <c r="S205" s="391"/>
      <c r="T205" s="391"/>
      <c r="U205" s="391"/>
      <c r="V205" s="391"/>
      <c r="W205" s="391"/>
      <c r="X205" s="391"/>
      <c r="Y205" s="391"/>
      <c r="Z205" s="391"/>
    </row>
    <row r="206" spans="1:26" ht="15.75" customHeight="1">
      <c r="A206" s="391"/>
      <c r="B206" s="391"/>
      <c r="C206" s="391"/>
      <c r="D206" s="391"/>
      <c r="E206" s="391"/>
      <c r="F206" s="391"/>
      <c r="G206" s="391"/>
      <c r="H206" s="391"/>
      <c r="I206" s="391"/>
      <c r="J206" s="391"/>
      <c r="K206" s="391"/>
      <c r="L206" s="391"/>
      <c r="M206" s="391"/>
      <c r="N206" s="391"/>
      <c r="O206" s="391"/>
      <c r="P206" s="391"/>
      <c r="Q206" s="391"/>
      <c r="R206" s="391"/>
      <c r="S206" s="391"/>
      <c r="T206" s="391"/>
      <c r="U206" s="391"/>
      <c r="V206" s="391"/>
      <c r="W206" s="391"/>
      <c r="X206" s="391"/>
      <c r="Y206" s="391"/>
      <c r="Z206" s="391"/>
    </row>
    <row r="207" spans="1:26" ht="15.75" customHeight="1">
      <c r="A207" s="391"/>
      <c r="B207" s="391"/>
      <c r="C207" s="391"/>
      <c r="D207" s="391"/>
      <c r="E207" s="391"/>
      <c r="F207" s="391"/>
      <c r="G207" s="391"/>
      <c r="H207" s="391"/>
      <c r="I207" s="391"/>
      <c r="J207" s="391"/>
      <c r="K207" s="391"/>
      <c r="L207" s="391"/>
      <c r="M207" s="391"/>
      <c r="N207" s="391"/>
      <c r="O207" s="391"/>
      <c r="P207" s="391"/>
      <c r="Q207" s="391"/>
      <c r="R207" s="391"/>
      <c r="S207" s="391"/>
      <c r="T207" s="391"/>
      <c r="U207" s="391"/>
      <c r="V207" s="391"/>
      <c r="W207" s="391"/>
      <c r="X207" s="391"/>
      <c r="Y207" s="391"/>
      <c r="Z207" s="391"/>
    </row>
    <row r="208" spans="1:26" ht="15.75" customHeight="1">
      <c r="A208" s="391"/>
      <c r="B208" s="391"/>
      <c r="C208" s="391"/>
      <c r="D208" s="391"/>
      <c r="E208" s="391"/>
      <c r="F208" s="391"/>
      <c r="G208" s="391"/>
      <c r="H208" s="391"/>
      <c r="I208" s="391"/>
      <c r="J208" s="391"/>
      <c r="K208" s="391"/>
      <c r="L208" s="391"/>
      <c r="M208" s="391"/>
      <c r="N208" s="391"/>
      <c r="O208" s="391"/>
      <c r="P208" s="391"/>
      <c r="Q208" s="391"/>
      <c r="R208" s="391"/>
      <c r="S208" s="391"/>
      <c r="T208" s="391"/>
      <c r="U208" s="391"/>
      <c r="V208" s="391"/>
      <c r="W208" s="391"/>
      <c r="X208" s="391"/>
      <c r="Y208" s="391"/>
      <c r="Z208" s="391"/>
    </row>
    <row r="209" spans="1:26" ht="15.75" customHeight="1">
      <c r="A209" s="391"/>
      <c r="B209" s="391"/>
      <c r="C209" s="391"/>
      <c r="D209" s="391"/>
      <c r="E209" s="391"/>
      <c r="F209" s="391"/>
      <c r="G209" s="391"/>
      <c r="H209" s="391"/>
      <c r="I209" s="391"/>
      <c r="J209" s="391"/>
      <c r="K209" s="391"/>
      <c r="L209" s="391"/>
      <c r="M209" s="391"/>
      <c r="N209" s="391"/>
      <c r="O209" s="391"/>
      <c r="P209" s="391"/>
      <c r="Q209" s="391"/>
      <c r="R209" s="391"/>
      <c r="S209" s="391"/>
      <c r="T209" s="391"/>
      <c r="U209" s="391"/>
      <c r="V209" s="391"/>
      <c r="W209" s="391"/>
      <c r="X209" s="391"/>
      <c r="Y209" s="391"/>
      <c r="Z209" s="391"/>
    </row>
    <row r="210" spans="1:26" ht="15.75" customHeight="1">
      <c r="A210" s="391"/>
      <c r="B210" s="391"/>
      <c r="C210" s="391"/>
      <c r="D210" s="391"/>
      <c r="E210" s="391"/>
      <c r="F210" s="391"/>
      <c r="G210" s="391"/>
      <c r="H210" s="391"/>
      <c r="I210" s="391"/>
      <c r="J210" s="391"/>
      <c r="K210" s="391"/>
      <c r="L210" s="391"/>
      <c r="M210" s="391"/>
      <c r="N210" s="391"/>
      <c r="O210" s="391"/>
      <c r="P210" s="391"/>
      <c r="Q210" s="391"/>
      <c r="R210" s="391"/>
      <c r="S210" s="391"/>
      <c r="T210" s="391"/>
      <c r="U210" s="391"/>
      <c r="V210" s="391"/>
      <c r="W210" s="391"/>
      <c r="X210" s="391"/>
      <c r="Y210" s="391"/>
      <c r="Z210" s="391"/>
    </row>
    <row r="211" spans="1:26" ht="15.75" customHeight="1">
      <c r="A211" s="391"/>
      <c r="B211" s="391"/>
      <c r="C211" s="391"/>
      <c r="D211" s="391"/>
      <c r="E211" s="391"/>
      <c r="F211" s="391"/>
      <c r="G211" s="391"/>
      <c r="H211" s="391"/>
      <c r="I211" s="391"/>
      <c r="J211" s="391"/>
      <c r="K211" s="391"/>
      <c r="L211" s="391"/>
      <c r="M211" s="391"/>
      <c r="N211" s="391"/>
      <c r="O211" s="391"/>
      <c r="P211" s="391"/>
      <c r="Q211" s="391"/>
      <c r="R211" s="391"/>
      <c r="S211" s="391"/>
      <c r="T211" s="391"/>
      <c r="U211" s="391"/>
      <c r="V211" s="391"/>
      <c r="W211" s="391"/>
      <c r="X211" s="391"/>
      <c r="Y211" s="391"/>
      <c r="Z211" s="391"/>
    </row>
    <row r="212" spans="1:26" ht="15.75" customHeight="1">
      <c r="A212" s="391"/>
      <c r="B212" s="391"/>
      <c r="C212" s="391"/>
      <c r="D212" s="391"/>
      <c r="E212" s="391"/>
      <c r="F212" s="391"/>
      <c r="G212" s="391"/>
      <c r="H212" s="391"/>
      <c r="I212" s="391"/>
      <c r="J212" s="391"/>
      <c r="K212" s="391"/>
      <c r="L212" s="391"/>
      <c r="M212" s="391"/>
      <c r="N212" s="391"/>
      <c r="O212" s="391"/>
      <c r="P212" s="391"/>
      <c r="Q212" s="391"/>
      <c r="R212" s="391"/>
      <c r="S212" s="391"/>
      <c r="T212" s="391"/>
      <c r="U212" s="391"/>
      <c r="V212" s="391"/>
      <c r="W212" s="391"/>
      <c r="X212" s="391"/>
      <c r="Y212" s="391"/>
      <c r="Z212" s="391"/>
    </row>
    <row r="213" spans="1:26" ht="15.75" customHeight="1">
      <c r="A213" s="391"/>
      <c r="B213" s="391"/>
      <c r="C213" s="391"/>
      <c r="D213" s="391"/>
      <c r="E213" s="391"/>
      <c r="F213" s="391"/>
      <c r="G213" s="391"/>
      <c r="H213" s="391"/>
      <c r="I213" s="391"/>
      <c r="J213" s="391"/>
      <c r="K213" s="391"/>
      <c r="L213" s="391"/>
      <c r="M213" s="391"/>
      <c r="N213" s="391"/>
      <c r="O213" s="391"/>
      <c r="P213" s="391"/>
      <c r="Q213" s="391"/>
      <c r="R213" s="391"/>
      <c r="S213" s="391"/>
      <c r="T213" s="391"/>
      <c r="U213" s="391"/>
      <c r="V213" s="391"/>
      <c r="W213" s="391"/>
      <c r="X213" s="391"/>
      <c r="Y213" s="391"/>
      <c r="Z213" s="391"/>
    </row>
    <row r="214" spans="1:26" ht="15.75" customHeight="1">
      <c r="A214" s="391"/>
      <c r="B214" s="391"/>
      <c r="C214" s="391"/>
      <c r="D214" s="391"/>
      <c r="E214" s="391"/>
      <c r="F214" s="391"/>
      <c r="G214" s="391"/>
      <c r="H214" s="391"/>
      <c r="I214" s="391"/>
      <c r="J214" s="391"/>
      <c r="K214" s="391"/>
      <c r="L214" s="391"/>
      <c r="M214" s="391"/>
      <c r="N214" s="391"/>
      <c r="O214" s="391"/>
      <c r="P214" s="391"/>
      <c r="Q214" s="391"/>
      <c r="R214" s="391"/>
      <c r="S214" s="391"/>
      <c r="T214" s="391"/>
      <c r="U214" s="391"/>
      <c r="V214" s="391"/>
      <c r="W214" s="391"/>
      <c r="X214" s="391"/>
      <c r="Y214" s="391"/>
      <c r="Z214" s="391"/>
    </row>
    <row r="215" spans="1:26" ht="15.75" customHeight="1">
      <c r="A215" s="391"/>
      <c r="B215" s="391"/>
      <c r="C215" s="391"/>
      <c r="D215" s="391"/>
      <c r="E215" s="391"/>
      <c r="F215" s="391"/>
      <c r="G215" s="391"/>
      <c r="H215" s="391"/>
      <c r="I215" s="391"/>
      <c r="J215" s="391"/>
      <c r="K215" s="391"/>
      <c r="L215" s="391"/>
      <c r="M215" s="391"/>
      <c r="N215" s="391"/>
      <c r="O215" s="391"/>
      <c r="P215" s="391"/>
      <c r="Q215" s="391"/>
      <c r="R215" s="391"/>
      <c r="S215" s="391"/>
      <c r="T215" s="391"/>
      <c r="U215" s="391"/>
      <c r="V215" s="391"/>
      <c r="W215" s="391"/>
      <c r="X215" s="391"/>
      <c r="Y215" s="391"/>
      <c r="Z215" s="391"/>
    </row>
    <row r="216" spans="1:26" ht="15.75" customHeight="1">
      <c r="A216" s="391"/>
      <c r="B216" s="391"/>
      <c r="C216" s="391"/>
      <c r="D216" s="391"/>
      <c r="E216" s="391"/>
      <c r="F216" s="391"/>
      <c r="G216" s="391"/>
      <c r="H216" s="391"/>
      <c r="I216" s="391"/>
      <c r="J216" s="391"/>
      <c r="K216" s="391"/>
      <c r="L216" s="391"/>
      <c r="M216" s="391"/>
      <c r="N216" s="391"/>
      <c r="O216" s="391"/>
      <c r="P216" s="391"/>
      <c r="Q216" s="391"/>
      <c r="R216" s="391"/>
      <c r="S216" s="391"/>
      <c r="T216" s="391"/>
      <c r="U216" s="391"/>
      <c r="V216" s="391"/>
      <c r="W216" s="391"/>
      <c r="X216" s="391"/>
      <c r="Y216" s="391"/>
      <c r="Z216" s="391"/>
    </row>
    <row r="217" spans="1:26" ht="15.75" customHeight="1">
      <c r="A217" s="391"/>
      <c r="B217" s="391"/>
      <c r="C217" s="391"/>
      <c r="D217" s="391"/>
      <c r="E217" s="391"/>
      <c r="F217" s="391"/>
      <c r="G217" s="391"/>
      <c r="H217" s="391"/>
      <c r="I217" s="391"/>
      <c r="J217" s="391"/>
      <c r="K217" s="391"/>
      <c r="L217" s="391"/>
      <c r="M217" s="391"/>
      <c r="N217" s="391"/>
      <c r="O217" s="391"/>
      <c r="P217" s="391"/>
      <c r="Q217" s="391"/>
      <c r="R217" s="391"/>
      <c r="S217" s="391"/>
      <c r="T217" s="391"/>
      <c r="U217" s="391"/>
      <c r="V217" s="391"/>
      <c r="W217" s="391"/>
      <c r="X217" s="391"/>
      <c r="Y217" s="391"/>
      <c r="Z217" s="391"/>
    </row>
    <row r="218" spans="1:26" ht="15.75" customHeight="1">
      <c r="A218" s="391"/>
      <c r="B218" s="391"/>
      <c r="C218" s="391"/>
      <c r="D218" s="391"/>
      <c r="E218" s="391"/>
      <c r="F218" s="391"/>
      <c r="G218" s="391"/>
      <c r="H218" s="391"/>
      <c r="I218" s="391"/>
      <c r="J218" s="391"/>
      <c r="K218" s="391"/>
      <c r="L218" s="391"/>
      <c r="M218" s="391"/>
      <c r="N218" s="391"/>
      <c r="O218" s="391"/>
      <c r="P218" s="391"/>
      <c r="Q218" s="391"/>
      <c r="R218" s="391"/>
      <c r="S218" s="391"/>
      <c r="T218" s="391"/>
      <c r="U218" s="391"/>
      <c r="V218" s="391"/>
      <c r="W218" s="391"/>
      <c r="X218" s="391"/>
      <c r="Y218" s="391"/>
      <c r="Z218" s="391"/>
    </row>
    <row r="219" spans="1:26" ht="15.75" customHeight="1">
      <c r="A219" s="391"/>
      <c r="B219" s="391"/>
      <c r="C219" s="391"/>
      <c r="D219" s="391"/>
      <c r="E219" s="391"/>
      <c r="F219" s="391"/>
      <c r="G219" s="391"/>
      <c r="H219" s="391"/>
      <c r="I219" s="391"/>
      <c r="J219" s="391"/>
      <c r="K219" s="391"/>
      <c r="L219" s="391"/>
      <c r="M219" s="391"/>
      <c r="N219" s="391"/>
      <c r="O219" s="391"/>
      <c r="P219" s="391"/>
      <c r="Q219" s="391"/>
      <c r="R219" s="391"/>
      <c r="S219" s="391"/>
      <c r="T219" s="391"/>
      <c r="U219" s="391"/>
      <c r="V219" s="391"/>
      <c r="W219" s="391"/>
      <c r="X219" s="391"/>
      <c r="Y219" s="391"/>
      <c r="Z219" s="391"/>
    </row>
    <row r="220" spans="1:26" ht="15.75" customHeight="1">
      <c r="A220" s="391"/>
      <c r="B220" s="391"/>
      <c r="C220" s="391"/>
      <c r="D220" s="391"/>
      <c r="E220" s="391"/>
      <c r="F220" s="391"/>
      <c r="G220" s="391"/>
      <c r="H220" s="391"/>
      <c r="I220" s="391"/>
      <c r="J220" s="391"/>
      <c r="K220" s="391"/>
      <c r="L220" s="391"/>
      <c r="M220" s="391"/>
      <c r="N220" s="391"/>
      <c r="O220" s="391"/>
      <c r="P220" s="391"/>
      <c r="Q220" s="391"/>
      <c r="R220" s="391"/>
      <c r="S220" s="391"/>
      <c r="T220" s="391"/>
      <c r="U220" s="391"/>
      <c r="V220" s="391"/>
      <c r="W220" s="391"/>
      <c r="X220" s="391"/>
      <c r="Y220" s="391"/>
      <c r="Z220" s="391"/>
    </row>
    <row r="221" spans="1:26" ht="15.75" customHeight="1">
      <c r="A221" s="391"/>
      <c r="B221" s="391"/>
      <c r="C221" s="391"/>
      <c r="D221" s="391"/>
      <c r="E221" s="391"/>
      <c r="F221" s="391"/>
      <c r="G221" s="391"/>
      <c r="H221" s="391"/>
      <c r="I221" s="391"/>
      <c r="J221" s="391"/>
      <c r="K221" s="391"/>
      <c r="L221" s="391"/>
      <c r="M221" s="391"/>
      <c r="N221" s="391"/>
      <c r="O221" s="391"/>
      <c r="P221" s="391"/>
      <c r="Q221" s="391"/>
      <c r="R221" s="391"/>
      <c r="S221" s="391"/>
      <c r="T221" s="391"/>
      <c r="U221" s="391"/>
      <c r="V221" s="391"/>
      <c r="W221" s="391"/>
      <c r="X221" s="391"/>
      <c r="Y221" s="391"/>
      <c r="Z221" s="391"/>
    </row>
    <row r="222" spans="1:26" ht="15.75" customHeight="1">
      <c r="A222" s="391"/>
      <c r="B222" s="391"/>
      <c r="C222" s="391"/>
      <c r="D222" s="391"/>
      <c r="E222" s="391"/>
      <c r="F222" s="391"/>
      <c r="G222" s="391"/>
      <c r="H222" s="391"/>
      <c r="I222" s="391"/>
      <c r="J222" s="391"/>
      <c r="K222" s="391"/>
      <c r="L222" s="391"/>
      <c r="M222" s="391"/>
      <c r="N222" s="391"/>
      <c r="O222" s="391"/>
      <c r="P222" s="391"/>
      <c r="Q222" s="391"/>
      <c r="R222" s="391"/>
      <c r="S222" s="391"/>
      <c r="T222" s="391"/>
      <c r="U222" s="391"/>
      <c r="V222" s="391"/>
      <c r="W222" s="391"/>
      <c r="X222" s="391"/>
      <c r="Y222" s="391"/>
      <c r="Z222" s="391"/>
    </row>
    <row r="223" spans="1:26" ht="15.75" customHeight="1">
      <c r="A223" s="391"/>
      <c r="B223" s="391"/>
      <c r="C223" s="391"/>
      <c r="D223" s="391"/>
      <c r="E223" s="391"/>
      <c r="F223" s="391"/>
      <c r="G223" s="391"/>
      <c r="H223" s="391"/>
      <c r="I223" s="391"/>
      <c r="J223" s="391"/>
      <c r="K223" s="391"/>
      <c r="L223" s="391"/>
      <c r="M223" s="391"/>
      <c r="N223" s="391"/>
      <c r="O223" s="391"/>
      <c r="P223" s="391"/>
      <c r="Q223" s="391"/>
      <c r="R223" s="391"/>
      <c r="S223" s="391"/>
      <c r="T223" s="391"/>
      <c r="U223" s="391"/>
      <c r="V223" s="391"/>
      <c r="W223" s="391"/>
      <c r="X223" s="391"/>
      <c r="Y223" s="391"/>
      <c r="Z223" s="391"/>
    </row>
    <row r="224" spans="1:26" ht="15.75" customHeight="1">
      <c r="A224" s="391"/>
      <c r="B224" s="391"/>
      <c r="C224" s="391"/>
      <c r="D224" s="391"/>
      <c r="E224" s="391"/>
      <c r="F224" s="391"/>
      <c r="G224" s="391"/>
      <c r="H224" s="391"/>
      <c r="I224" s="391"/>
      <c r="J224" s="391"/>
      <c r="K224" s="391"/>
      <c r="L224" s="391"/>
      <c r="M224" s="391"/>
      <c r="N224" s="391"/>
      <c r="O224" s="391"/>
      <c r="P224" s="391"/>
      <c r="Q224" s="391"/>
      <c r="R224" s="391"/>
      <c r="S224" s="391"/>
      <c r="T224" s="391"/>
      <c r="U224" s="391"/>
      <c r="V224" s="391"/>
      <c r="W224" s="391"/>
      <c r="X224" s="391"/>
      <c r="Y224" s="391"/>
      <c r="Z224" s="391"/>
    </row>
    <row r="225" spans="1:26" ht="15.75" customHeight="1">
      <c r="A225" s="391"/>
      <c r="B225" s="391"/>
      <c r="C225" s="391"/>
      <c r="D225" s="391"/>
      <c r="E225" s="391"/>
      <c r="F225" s="391"/>
      <c r="G225" s="391"/>
      <c r="H225" s="391"/>
      <c r="I225" s="391"/>
      <c r="J225" s="391"/>
      <c r="K225" s="391"/>
      <c r="L225" s="391"/>
      <c r="M225" s="391"/>
      <c r="N225" s="391"/>
      <c r="O225" s="391"/>
      <c r="P225" s="391"/>
      <c r="Q225" s="391"/>
      <c r="R225" s="391"/>
      <c r="S225" s="391"/>
      <c r="T225" s="391"/>
      <c r="U225" s="391"/>
      <c r="V225" s="391"/>
      <c r="W225" s="391"/>
      <c r="X225" s="391"/>
      <c r="Y225" s="391"/>
      <c r="Z225" s="391"/>
    </row>
    <row r="226" spans="1:26" ht="15.75" customHeight="1">
      <c r="A226" s="391"/>
      <c r="B226" s="391"/>
      <c r="C226" s="391"/>
      <c r="D226" s="391"/>
      <c r="E226" s="391"/>
      <c r="F226" s="391"/>
      <c r="G226" s="391"/>
      <c r="H226" s="391"/>
      <c r="I226" s="391"/>
      <c r="J226" s="391"/>
      <c r="K226" s="391"/>
      <c r="L226" s="391"/>
      <c r="M226" s="391"/>
      <c r="N226" s="391"/>
      <c r="O226" s="391"/>
      <c r="P226" s="391"/>
      <c r="Q226" s="391"/>
      <c r="R226" s="391"/>
      <c r="S226" s="391"/>
      <c r="T226" s="391"/>
      <c r="U226" s="391"/>
      <c r="V226" s="391"/>
      <c r="W226" s="391"/>
      <c r="X226" s="391"/>
      <c r="Y226" s="391"/>
      <c r="Z226" s="391"/>
    </row>
    <row r="227" spans="1:26" ht="15.75" customHeight="1">
      <c r="A227" s="391"/>
      <c r="B227" s="391"/>
      <c r="C227" s="391"/>
      <c r="D227" s="391"/>
      <c r="E227" s="391"/>
      <c r="F227" s="391"/>
      <c r="G227" s="391"/>
      <c r="H227" s="391"/>
      <c r="I227" s="391"/>
      <c r="J227" s="391"/>
      <c r="K227" s="391"/>
      <c r="L227" s="391"/>
      <c r="M227" s="391"/>
      <c r="N227" s="391"/>
      <c r="O227" s="391"/>
      <c r="P227" s="391"/>
      <c r="Q227" s="391"/>
      <c r="R227" s="391"/>
      <c r="S227" s="391"/>
      <c r="T227" s="391"/>
      <c r="U227" s="391"/>
      <c r="V227" s="391"/>
      <c r="W227" s="391"/>
      <c r="X227" s="391"/>
      <c r="Y227" s="391"/>
      <c r="Z227" s="391"/>
    </row>
    <row r="228" spans="1:26" ht="15.75" customHeight="1">
      <c r="A228" s="391"/>
      <c r="B228" s="391"/>
      <c r="C228" s="391"/>
      <c r="D228" s="391"/>
      <c r="E228" s="391"/>
      <c r="F228" s="391"/>
      <c r="G228" s="391"/>
      <c r="H228" s="391"/>
      <c r="I228" s="391"/>
      <c r="J228" s="391"/>
      <c r="K228" s="391"/>
      <c r="L228" s="391"/>
      <c r="M228" s="391"/>
      <c r="N228" s="391"/>
      <c r="O228" s="391"/>
      <c r="P228" s="391"/>
      <c r="Q228" s="391"/>
      <c r="R228" s="391"/>
      <c r="S228" s="391"/>
      <c r="T228" s="391"/>
      <c r="U228" s="391"/>
      <c r="V228" s="391"/>
      <c r="W228" s="391"/>
      <c r="X228" s="391"/>
      <c r="Y228" s="391"/>
      <c r="Z228" s="391"/>
    </row>
    <row r="229" spans="1:26" ht="15.75" customHeight="1">
      <c r="A229" s="391"/>
      <c r="B229" s="391"/>
      <c r="C229" s="391"/>
      <c r="D229" s="391"/>
      <c r="E229" s="391"/>
      <c r="F229" s="391"/>
      <c r="G229" s="391"/>
      <c r="H229" s="391"/>
      <c r="I229" s="391"/>
      <c r="J229" s="391"/>
      <c r="K229" s="391"/>
      <c r="L229" s="391"/>
      <c r="M229" s="391"/>
      <c r="N229" s="391"/>
      <c r="O229" s="391"/>
      <c r="P229" s="391"/>
      <c r="Q229" s="391"/>
      <c r="R229" s="391"/>
      <c r="S229" s="391"/>
      <c r="T229" s="391"/>
      <c r="U229" s="391"/>
      <c r="V229" s="391"/>
      <c r="W229" s="391"/>
      <c r="X229" s="391"/>
      <c r="Y229" s="391"/>
      <c r="Z229" s="391"/>
    </row>
    <row r="230" spans="1:26" ht="15.75" customHeight="1">
      <c r="A230" s="391"/>
      <c r="B230" s="391"/>
      <c r="C230" s="391"/>
      <c r="D230" s="391"/>
      <c r="E230" s="391"/>
      <c r="F230" s="391"/>
      <c r="G230" s="391"/>
      <c r="H230" s="391"/>
      <c r="I230" s="391"/>
      <c r="J230" s="391"/>
      <c r="K230" s="391"/>
      <c r="L230" s="391"/>
      <c r="M230" s="391"/>
      <c r="N230" s="391"/>
      <c r="O230" s="391"/>
      <c r="P230" s="391"/>
      <c r="Q230" s="391"/>
      <c r="R230" s="391"/>
      <c r="S230" s="391"/>
      <c r="T230" s="391"/>
      <c r="U230" s="391"/>
      <c r="V230" s="391"/>
      <c r="W230" s="391"/>
      <c r="X230" s="391"/>
      <c r="Y230" s="391"/>
      <c r="Z230" s="391"/>
    </row>
    <row r="231" spans="1:26" ht="15.75" customHeight="1">
      <c r="A231" s="391"/>
      <c r="B231" s="391"/>
      <c r="C231" s="391"/>
      <c r="D231" s="391"/>
      <c r="E231" s="391"/>
      <c r="F231" s="391"/>
      <c r="G231" s="391"/>
      <c r="H231" s="391"/>
      <c r="I231" s="391"/>
      <c r="J231" s="391"/>
      <c r="K231" s="391"/>
      <c r="L231" s="391"/>
      <c r="M231" s="391"/>
      <c r="N231" s="391"/>
      <c r="O231" s="391"/>
      <c r="P231" s="391"/>
      <c r="Q231" s="391"/>
      <c r="R231" s="391"/>
      <c r="S231" s="391"/>
      <c r="T231" s="391"/>
      <c r="U231" s="391"/>
      <c r="V231" s="391"/>
      <c r="W231" s="391"/>
      <c r="X231" s="391"/>
      <c r="Y231" s="391"/>
      <c r="Z231" s="391"/>
    </row>
    <row r="232" spans="1:26" ht="15.75" customHeight="1">
      <c r="A232" s="391"/>
      <c r="B232" s="391"/>
      <c r="C232" s="391"/>
      <c r="D232" s="391"/>
      <c r="E232" s="391"/>
      <c r="F232" s="391"/>
      <c r="G232" s="391"/>
      <c r="H232" s="391"/>
      <c r="I232" s="391"/>
      <c r="J232" s="391"/>
      <c r="K232" s="391"/>
      <c r="L232" s="391"/>
      <c r="M232" s="391"/>
      <c r="N232" s="391"/>
      <c r="O232" s="391"/>
      <c r="P232" s="391"/>
      <c r="Q232" s="391"/>
      <c r="R232" s="391"/>
      <c r="S232" s="391"/>
      <c r="T232" s="391"/>
      <c r="U232" s="391"/>
      <c r="V232" s="391"/>
      <c r="W232" s="391"/>
      <c r="X232" s="391"/>
      <c r="Y232" s="391"/>
      <c r="Z232" s="391"/>
    </row>
    <row r="233" spans="1:26" ht="15.75" customHeight="1">
      <c r="A233" s="391"/>
      <c r="B233" s="391"/>
      <c r="C233" s="391"/>
      <c r="D233" s="391"/>
      <c r="E233" s="391"/>
      <c r="F233" s="391"/>
      <c r="G233" s="391"/>
      <c r="H233" s="391"/>
      <c r="I233" s="391"/>
      <c r="J233" s="391"/>
      <c r="K233" s="391"/>
      <c r="L233" s="391"/>
      <c r="M233" s="391"/>
      <c r="N233" s="391"/>
      <c r="O233" s="391"/>
      <c r="P233" s="391"/>
      <c r="Q233" s="391"/>
      <c r="R233" s="391"/>
      <c r="S233" s="391"/>
      <c r="T233" s="391"/>
      <c r="U233" s="391"/>
      <c r="V233" s="391"/>
      <c r="W233" s="391"/>
      <c r="X233" s="391"/>
      <c r="Y233" s="391"/>
      <c r="Z233" s="391"/>
    </row>
    <row r="234" spans="1:26" ht="15.75" customHeight="1">
      <c r="A234" s="391"/>
      <c r="B234" s="391"/>
      <c r="C234" s="391"/>
      <c r="D234" s="391"/>
      <c r="E234" s="391"/>
      <c r="F234" s="391"/>
      <c r="G234" s="391"/>
      <c r="H234" s="391"/>
      <c r="I234" s="391"/>
      <c r="J234" s="391"/>
      <c r="K234" s="391"/>
      <c r="L234" s="391"/>
      <c r="M234" s="391"/>
      <c r="N234" s="391"/>
      <c r="O234" s="391"/>
      <c r="P234" s="391"/>
      <c r="Q234" s="391"/>
      <c r="R234" s="391"/>
      <c r="S234" s="391"/>
      <c r="T234" s="391"/>
      <c r="U234" s="391"/>
      <c r="V234" s="391"/>
      <c r="W234" s="391"/>
      <c r="X234" s="391"/>
      <c r="Y234" s="391"/>
      <c r="Z234" s="391"/>
    </row>
    <row r="235" spans="1:26" ht="15.75" customHeight="1">
      <c r="A235" s="391"/>
      <c r="B235" s="391"/>
      <c r="C235" s="391"/>
      <c r="D235" s="391"/>
      <c r="E235" s="391"/>
      <c r="F235" s="391"/>
      <c r="G235" s="391"/>
      <c r="H235" s="391"/>
      <c r="I235" s="391"/>
      <c r="J235" s="391"/>
      <c r="K235" s="391"/>
      <c r="L235" s="391"/>
      <c r="M235" s="391"/>
      <c r="N235" s="391"/>
      <c r="O235" s="391"/>
      <c r="P235" s="391"/>
      <c r="Q235" s="391"/>
      <c r="R235" s="391"/>
      <c r="S235" s="391"/>
      <c r="T235" s="391"/>
      <c r="U235" s="391"/>
      <c r="V235" s="391"/>
      <c r="W235" s="391"/>
      <c r="X235" s="391"/>
      <c r="Y235" s="391"/>
      <c r="Z235" s="391"/>
    </row>
    <row r="236" spans="1:26" ht="15.75" customHeight="1">
      <c r="A236" s="391"/>
      <c r="B236" s="391"/>
      <c r="C236" s="391"/>
      <c r="D236" s="391"/>
      <c r="E236" s="391"/>
      <c r="F236" s="391"/>
      <c r="G236" s="391"/>
      <c r="H236" s="391"/>
      <c r="I236" s="391"/>
      <c r="J236" s="391"/>
      <c r="K236" s="391"/>
      <c r="L236" s="391"/>
      <c r="M236" s="391"/>
      <c r="N236" s="391"/>
      <c r="O236" s="391"/>
      <c r="P236" s="391"/>
      <c r="Q236" s="391"/>
      <c r="R236" s="391"/>
      <c r="S236" s="391"/>
      <c r="T236" s="391"/>
      <c r="U236" s="391"/>
      <c r="V236" s="391"/>
      <c r="W236" s="391"/>
      <c r="X236" s="391"/>
      <c r="Y236" s="391"/>
      <c r="Z236" s="391"/>
    </row>
    <row r="237" spans="1:26" ht="15.75" customHeight="1">
      <c r="A237" s="391"/>
      <c r="B237" s="391"/>
      <c r="C237" s="391"/>
      <c r="D237" s="391"/>
      <c r="E237" s="391"/>
      <c r="F237" s="391"/>
      <c r="G237" s="391"/>
      <c r="H237" s="391"/>
      <c r="I237" s="391"/>
      <c r="J237" s="391"/>
      <c r="K237" s="391"/>
      <c r="L237" s="391"/>
      <c r="M237" s="391"/>
      <c r="N237" s="391"/>
      <c r="O237" s="391"/>
      <c r="P237" s="391"/>
      <c r="Q237" s="391"/>
      <c r="R237" s="391"/>
      <c r="S237" s="391"/>
      <c r="T237" s="391"/>
      <c r="U237" s="391"/>
      <c r="V237" s="391"/>
      <c r="W237" s="391"/>
      <c r="X237" s="391"/>
      <c r="Y237" s="391"/>
      <c r="Z237" s="391"/>
    </row>
    <row r="238" spans="1:26" ht="15.75" customHeight="1">
      <c r="A238" s="391"/>
      <c r="B238" s="391"/>
      <c r="C238" s="391"/>
      <c r="D238" s="391"/>
      <c r="E238" s="391"/>
      <c r="F238" s="391"/>
      <c r="G238" s="391"/>
      <c r="H238" s="391"/>
      <c r="I238" s="391"/>
      <c r="J238" s="391"/>
      <c r="K238" s="391"/>
      <c r="L238" s="391"/>
      <c r="M238" s="391"/>
      <c r="N238" s="391"/>
      <c r="O238" s="391"/>
      <c r="P238" s="391"/>
      <c r="Q238" s="391"/>
      <c r="R238" s="391"/>
      <c r="S238" s="391"/>
      <c r="T238" s="391"/>
      <c r="U238" s="391"/>
      <c r="V238" s="391"/>
      <c r="W238" s="391"/>
      <c r="X238" s="391"/>
      <c r="Y238" s="391"/>
      <c r="Z238" s="391"/>
    </row>
    <row r="239" spans="1:26" ht="15.75" customHeight="1">
      <c r="A239" s="391"/>
      <c r="B239" s="391"/>
      <c r="C239" s="391"/>
      <c r="D239" s="391"/>
      <c r="E239" s="391"/>
      <c r="F239" s="391"/>
      <c r="G239" s="391"/>
      <c r="H239" s="391"/>
      <c r="I239" s="391"/>
      <c r="J239" s="391"/>
      <c r="K239" s="391"/>
      <c r="L239" s="391"/>
      <c r="M239" s="391"/>
      <c r="N239" s="391"/>
      <c r="O239" s="391"/>
      <c r="P239" s="391"/>
      <c r="Q239" s="391"/>
      <c r="R239" s="391"/>
      <c r="S239" s="391"/>
      <c r="T239" s="391"/>
      <c r="U239" s="391"/>
      <c r="V239" s="391"/>
      <c r="W239" s="391"/>
      <c r="X239" s="391"/>
      <c r="Y239" s="391"/>
      <c r="Z239" s="391"/>
    </row>
    <row r="240" spans="1:26" ht="15.75" customHeight="1">
      <c r="A240" s="391"/>
      <c r="B240" s="391"/>
      <c r="C240" s="391"/>
      <c r="D240" s="391"/>
      <c r="E240" s="391"/>
      <c r="F240" s="391"/>
      <c r="G240" s="391"/>
      <c r="H240" s="391"/>
      <c r="I240" s="391"/>
      <c r="J240" s="391"/>
      <c r="K240" s="391"/>
      <c r="L240" s="391"/>
      <c r="M240" s="391"/>
      <c r="N240" s="391"/>
      <c r="O240" s="391"/>
      <c r="P240" s="391"/>
      <c r="Q240" s="391"/>
      <c r="R240" s="391"/>
      <c r="S240" s="391"/>
      <c r="T240" s="391"/>
      <c r="U240" s="391"/>
      <c r="V240" s="391"/>
      <c r="W240" s="391"/>
      <c r="X240" s="391"/>
      <c r="Y240" s="391"/>
      <c r="Z240" s="391"/>
    </row>
    <row r="241" spans="1:26" ht="15.75" customHeight="1">
      <c r="A241" s="391"/>
      <c r="B241" s="391"/>
      <c r="C241" s="391"/>
      <c r="D241" s="391"/>
      <c r="E241" s="391"/>
      <c r="F241" s="391"/>
      <c r="G241" s="391"/>
      <c r="H241" s="391"/>
      <c r="I241" s="391"/>
      <c r="J241" s="391"/>
      <c r="K241" s="391"/>
      <c r="L241" s="391"/>
      <c r="M241" s="391"/>
      <c r="N241" s="391"/>
      <c r="O241" s="391"/>
      <c r="P241" s="391"/>
      <c r="Q241" s="391"/>
      <c r="R241" s="391"/>
      <c r="S241" s="391"/>
      <c r="T241" s="391"/>
      <c r="U241" s="391"/>
      <c r="V241" s="391"/>
      <c r="W241" s="391"/>
      <c r="X241" s="391"/>
      <c r="Y241" s="391"/>
      <c r="Z241" s="391"/>
    </row>
    <row r="242" spans="1:26" ht="15.75" customHeight="1">
      <c r="A242" s="391"/>
      <c r="B242" s="391"/>
      <c r="C242" s="391"/>
      <c r="D242" s="391"/>
      <c r="E242" s="391"/>
      <c r="F242" s="391"/>
      <c r="G242" s="391"/>
      <c r="H242" s="391"/>
      <c r="I242" s="391"/>
      <c r="J242" s="391"/>
      <c r="K242" s="391"/>
      <c r="L242" s="391"/>
      <c r="M242" s="391"/>
      <c r="N242" s="391"/>
      <c r="O242" s="391"/>
      <c r="P242" s="391"/>
      <c r="Q242" s="391"/>
      <c r="R242" s="391"/>
      <c r="S242" s="391"/>
      <c r="T242" s="391"/>
      <c r="U242" s="391"/>
      <c r="V242" s="391"/>
      <c r="W242" s="391"/>
      <c r="X242" s="391"/>
      <c r="Y242" s="391"/>
      <c r="Z242" s="391"/>
    </row>
    <row r="243" spans="1:26" ht="15.75" customHeight="1">
      <c r="A243" s="391"/>
      <c r="B243" s="391"/>
      <c r="C243" s="391"/>
      <c r="D243" s="391"/>
      <c r="E243" s="391"/>
      <c r="F243" s="391"/>
      <c r="G243" s="391"/>
      <c r="H243" s="391"/>
      <c r="I243" s="391"/>
      <c r="J243" s="391"/>
      <c r="K243" s="391"/>
      <c r="L243" s="391"/>
      <c r="M243" s="391"/>
      <c r="N243" s="391"/>
      <c r="O243" s="391"/>
      <c r="P243" s="391"/>
      <c r="Q243" s="391"/>
      <c r="R243" s="391"/>
      <c r="S243" s="391"/>
      <c r="T243" s="391"/>
      <c r="U243" s="391"/>
      <c r="V243" s="391"/>
      <c r="W243" s="391"/>
      <c r="X243" s="391"/>
      <c r="Y243" s="391"/>
      <c r="Z243" s="391"/>
    </row>
    <row r="244" spans="1:26" ht="15.75" customHeight="1">
      <c r="A244" s="391"/>
      <c r="B244" s="391"/>
      <c r="C244" s="391"/>
      <c r="D244" s="391"/>
      <c r="E244" s="391"/>
      <c r="F244" s="391"/>
      <c r="G244" s="391"/>
      <c r="H244" s="391"/>
      <c r="I244" s="391"/>
      <c r="J244" s="391"/>
      <c r="K244" s="391"/>
      <c r="L244" s="391"/>
      <c r="M244" s="391"/>
      <c r="N244" s="391"/>
      <c r="O244" s="391"/>
      <c r="P244" s="391"/>
      <c r="Q244" s="391"/>
      <c r="R244" s="391"/>
      <c r="S244" s="391"/>
      <c r="T244" s="391"/>
      <c r="U244" s="391"/>
      <c r="V244" s="391"/>
      <c r="W244" s="391"/>
      <c r="X244" s="391"/>
      <c r="Y244" s="391"/>
      <c r="Z244" s="391"/>
    </row>
    <row r="245" spans="1:26" ht="15.75" customHeight="1">
      <c r="A245" s="391"/>
      <c r="B245" s="391"/>
      <c r="C245" s="391"/>
      <c r="D245" s="391"/>
      <c r="E245" s="391"/>
      <c r="F245" s="391"/>
      <c r="G245" s="391"/>
      <c r="H245" s="391"/>
      <c r="I245" s="391"/>
      <c r="J245" s="391"/>
      <c r="K245" s="391"/>
      <c r="L245" s="391"/>
      <c r="M245" s="391"/>
      <c r="N245" s="391"/>
      <c r="O245" s="391"/>
      <c r="P245" s="391"/>
      <c r="Q245" s="391"/>
      <c r="R245" s="391"/>
      <c r="S245" s="391"/>
      <c r="T245" s="391"/>
      <c r="U245" s="391"/>
      <c r="V245" s="391"/>
      <c r="W245" s="391"/>
      <c r="X245" s="391"/>
      <c r="Y245" s="391"/>
      <c r="Z245" s="391"/>
    </row>
    <row r="246" spans="1:26" ht="15.75" customHeight="1">
      <c r="A246" s="391"/>
      <c r="B246" s="391"/>
      <c r="C246" s="391"/>
      <c r="D246" s="391"/>
      <c r="E246" s="391"/>
      <c r="F246" s="391"/>
      <c r="G246" s="391"/>
      <c r="H246" s="391"/>
      <c r="I246" s="391"/>
      <c r="J246" s="391"/>
      <c r="K246" s="391"/>
      <c r="L246" s="391"/>
      <c r="M246" s="391"/>
      <c r="N246" s="391"/>
      <c r="O246" s="391"/>
      <c r="P246" s="391"/>
      <c r="Q246" s="391"/>
      <c r="R246" s="391"/>
      <c r="S246" s="391"/>
      <c r="T246" s="391"/>
      <c r="U246" s="391"/>
      <c r="V246" s="391"/>
      <c r="W246" s="391"/>
      <c r="X246" s="391"/>
      <c r="Y246" s="391"/>
      <c r="Z246" s="391"/>
    </row>
    <row r="247" spans="1:26" ht="15.75" customHeight="1">
      <c r="A247" s="391"/>
      <c r="B247" s="391"/>
      <c r="C247" s="391"/>
      <c r="D247" s="391"/>
      <c r="E247" s="391"/>
      <c r="F247" s="391"/>
      <c r="G247" s="391"/>
      <c r="H247" s="391"/>
      <c r="I247" s="391"/>
      <c r="J247" s="391"/>
      <c r="K247" s="391"/>
      <c r="L247" s="391"/>
      <c r="M247" s="391"/>
      <c r="N247" s="391"/>
      <c r="O247" s="391"/>
      <c r="P247" s="391"/>
      <c r="Q247" s="391"/>
      <c r="R247" s="391"/>
      <c r="S247" s="391"/>
      <c r="T247" s="391"/>
      <c r="U247" s="391"/>
      <c r="V247" s="391"/>
      <c r="W247" s="391"/>
      <c r="X247" s="391"/>
      <c r="Y247" s="391"/>
      <c r="Z247" s="391"/>
    </row>
    <row r="248" spans="1:26" ht="15.75" customHeight="1">
      <c r="A248" s="391"/>
      <c r="B248" s="391"/>
      <c r="C248" s="391"/>
      <c r="D248" s="391"/>
      <c r="E248" s="391"/>
      <c r="F248" s="391"/>
      <c r="G248" s="391"/>
      <c r="H248" s="391"/>
      <c r="I248" s="391"/>
      <c r="J248" s="391"/>
      <c r="K248" s="391"/>
      <c r="L248" s="391"/>
      <c r="M248" s="391"/>
      <c r="N248" s="391"/>
      <c r="O248" s="391"/>
      <c r="P248" s="391"/>
      <c r="Q248" s="391"/>
      <c r="R248" s="391"/>
      <c r="S248" s="391"/>
      <c r="T248" s="391"/>
      <c r="U248" s="391"/>
      <c r="V248" s="391"/>
      <c r="W248" s="391"/>
      <c r="X248" s="391"/>
      <c r="Y248" s="391"/>
      <c r="Z248" s="391"/>
    </row>
    <row r="249" spans="1:26" ht="15.75" customHeight="1">
      <c r="A249" s="391"/>
      <c r="B249" s="391"/>
      <c r="C249" s="391"/>
      <c r="D249" s="391"/>
      <c r="E249" s="391"/>
      <c r="F249" s="391"/>
      <c r="G249" s="391"/>
      <c r="H249" s="391"/>
      <c r="I249" s="391"/>
      <c r="J249" s="391"/>
      <c r="K249" s="391"/>
      <c r="L249" s="391"/>
      <c r="M249" s="391"/>
      <c r="N249" s="391"/>
      <c r="O249" s="391"/>
      <c r="P249" s="391"/>
      <c r="Q249" s="391"/>
      <c r="R249" s="391"/>
      <c r="S249" s="391"/>
      <c r="T249" s="391"/>
      <c r="U249" s="391"/>
      <c r="V249" s="391"/>
      <c r="W249" s="391"/>
      <c r="X249" s="391"/>
      <c r="Y249" s="391"/>
      <c r="Z249" s="391"/>
    </row>
    <row r="250" spans="1:26" ht="15.75" customHeight="1">
      <c r="A250" s="391"/>
      <c r="B250" s="391"/>
      <c r="C250" s="391"/>
      <c r="D250" s="391"/>
      <c r="E250" s="391"/>
      <c r="F250" s="391"/>
      <c r="G250" s="391"/>
      <c r="H250" s="391"/>
      <c r="I250" s="391"/>
      <c r="J250" s="391"/>
      <c r="K250" s="391"/>
      <c r="L250" s="391"/>
      <c r="M250" s="391"/>
      <c r="N250" s="391"/>
      <c r="O250" s="391"/>
      <c r="P250" s="391"/>
      <c r="Q250" s="391"/>
      <c r="R250" s="391"/>
      <c r="S250" s="391"/>
      <c r="T250" s="391"/>
      <c r="U250" s="391"/>
      <c r="V250" s="391"/>
      <c r="W250" s="391"/>
      <c r="X250" s="391"/>
      <c r="Y250" s="391"/>
      <c r="Z250" s="391"/>
    </row>
    <row r="251" spans="1:26" ht="15.75" customHeight="1">
      <c r="A251" s="391"/>
      <c r="B251" s="391"/>
      <c r="C251" s="391"/>
      <c r="D251" s="391"/>
      <c r="E251" s="391"/>
      <c r="F251" s="391"/>
      <c r="G251" s="391"/>
      <c r="H251" s="391"/>
      <c r="I251" s="391"/>
      <c r="J251" s="391"/>
      <c r="K251" s="391"/>
      <c r="L251" s="391"/>
      <c r="M251" s="391"/>
      <c r="N251" s="391"/>
      <c r="O251" s="391"/>
      <c r="P251" s="391"/>
      <c r="Q251" s="391"/>
      <c r="R251" s="391"/>
      <c r="S251" s="391"/>
      <c r="T251" s="391"/>
      <c r="U251" s="391"/>
      <c r="V251" s="391"/>
      <c r="W251" s="391"/>
      <c r="X251" s="391"/>
      <c r="Y251" s="391"/>
      <c r="Z251" s="391"/>
    </row>
    <row r="252" spans="1:26" ht="15.75" customHeight="1">
      <c r="A252" s="391"/>
      <c r="B252" s="391"/>
      <c r="C252" s="391"/>
      <c r="D252" s="391"/>
      <c r="E252" s="391"/>
      <c r="F252" s="391"/>
      <c r="G252" s="391"/>
      <c r="H252" s="391"/>
      <c r="I252" s="391"/>
      <c r="J252" s="391"/>
      <c r="K252" s="391"/>
      <c r="L252" s="391"/>
      <c r="M252" s="391"/>
      <c r="N252" s="391"/>
      <c r="O252" s="391"/>
      <c r="P252" s="391"/>
      <c r="Q252" s="391"/>
      <c r="R252" s="391"/>
      <c r="S252" s="391"/>
      <c r="T252" s="391"/>
      <c r="U252" s="391"/>
      <c r="V252" s="391"/>
      <c r="W252" s="391"/>
      <c r="X252" s="391"/>
      <c r="Y252" s="391"/>
      <c r="Z252" s="391"/>
    </row>
    <row r="253" spans="1:26" ht="15.75" customHeight="1">
      <c r="A253" s="391"/>
      <c r="B253" s="391"/>
      <c r="C253" s="391"/>
      <c r="D253" s="391"/>
      <c r="E253" s="391"/>
      <c r="F253" s="391"/>
      <c r="G253" s="391"/>
      <c r="H253" s="391"/>
      <c r="I253" s="391"/>
      <c r="J253" s="391"/>
      <c r="K253" s="391"/>
      <c r="L253" s="391"/>
      <c r="M253" s="391"/>
      <c r="N253" s="391"/>
      <c r="O253" s="391"/>
      <c r="P253" s="391"/>
      <c r="Q253" s="391"/>
      <c r="R253" s="391"/>
      <c r="S253" s="391"/>
      <c r="T253" s="391"/>
      <c r="U253" s="391"/>
      <c r="V253" s="391"/>
      <c r="W253" s="391"/>
      <c r="X253" s="391"/>
      <c r="Y253" s="391"/>
      <c r="Z253" s="391"/>
    </row>
    <row r="254" spans="1:26" ht="15.75" customHeight="1">
      <c r="A254" s="391"/>
      <c r="B254" s="391"/>
      <c r="C254" s="391"/>
      <c r="D254" s="391"/>
      <c r="E254" s="391"/>
      <c r="F254" s="391"/>
      <c r="G254" s="391"/>
      <c r="H254" s="391"/>
      <c r="I254" s="391"/>
      <c r="J254" s="391"/>
      <c r="K254" s="391"/>
      <c r="L254" s="391"/>
      <c r="M254" s="391"/>
      <c r="N254" s="391"/>
      <c r="O254" s="391"/>
      <c r="P254" s="391"/>
      <c r="Q254" s="391"/>
      <c r="R254" s="391"/>
      <c r="S254" s="391"/>
      <c r="T254" s="391"/>
      <c r="U254" s="391"/>
      <c r="V254" s="391"/>
      <c r="W254" s="391"/>
      <c r="X254" s="391"/>
      <c r="Y254" s="391"/>
      <c r="Z254" s="391"/>
    </row>
    <row r="255" spans="1:26" ht="15.75" customHeight="1">
      <c r="A255" s="391"/>
      <c r="B255" s="391"/>
      <c r="C255" s="391"/>
      <c r="D255" s="391"/>
      <c r="E255" s="391"/>
      <c r="F255" s="391"/>
      <c r="G255" s="391"/>
      <c r="H255" s="391"/>
      <c r="I255" s="391"/>
      <c r="J255" s="391"/>
      <c r="K255" s="391"/>
      <c r="L255" s="391"/>
      <c r="M255" s="391"/>
      <c r="N255" s="391"/>
      <c r="O255" s="391"/>
      <c r="P255" s="391"/>
      <c r="Q255" s="391"/>
      <c r="R255" s="391"/>
      <c r="S255" s="391"/>
      <c r="T255" s="391"/>
      <c r="U255" s="391"/>
      <c r="V255" s="391"/>
      <c r="W255" s="391"/>
      <c r="X255" s="391"/>
      <c r="Y255" s="391"/>
      <c r="Z255" s="391"/>
    </row>
    <row r="256" spans="1:26" ht="15.75" customHeight="1">
      <c r="A256" s="391"/>
      <c r="B256" s="391"/>
      <c r="C256" s="391"/>
      <c r="D256" s="391"/>
      <c r="E256" s="391"/>
      <c r="F256" s="391"/>
      <c r="G256" s="391"/>
      <c r="H256" s="391"/>
      <c r="I256" s="391"/>
      <c r="J256" s="391"/>
      <c r="K256" s="391"/>
      <c r="L256" s="391"/>
      <c r="M256" s="391"/>
      <c r="N256" s="391"/>
      <c r="O256" s="391"/>
      <c r="P256" s="391"/>
      <c r="Q256" s="391"/>
      <c r="R256" s="391"/>
      <c r="S256" s="391"/>
      <c r="T256" s="391"/>
      <c r="U256" s="391"/>
      <c r="V256" s="391"/>
      <c r="W256" s="391"/>
      <c r="X256" s="391"/>
      <c r="Y256" s="391"/>
      <c r="Z256" s="391"/>
    </row>
    <row r="257" spans="1:26" ht="15.75" customHeight="1">
      <c r="A257" s="391"/>
      <c r="B257" s="391"/>
      <c r="C257" s="391"/>
      <c r="D257" s="391"/>
      <c r="E257" s="391"/>
      <c r="F257" s="391"/>
      <c r="G257" s="391"/>
      <c r="H257" s="391"/>
      <c r="I257" s="391"/>
      <c r="J257" s="391"/>
      <c r="K257" s="391"/>
      <c r="L257" s="391"/>
      <c r="M257" s="391"/>
      <c r="N257" s="391"/>
      <c r="O257" s="391"/>
      <c r="P257" s="391"/>
      <c r="Q257" s="391"/>
      <c r="R257" s="391"/>
      <c r="S257" s="391"/>
      <c r="T257" s="391"/>
      <c r="U257" s="391"/>
      <c r="V257" s="391"/>
      <c r="W257" s="391"/>
      <c r="X257" s="391"/>
      <c r="Y257" s="391"/>
      <c r="Z257" s="391"/>
    </row>
    <row r="258" spans="1:26" ht="15.75" customHeight="1">
      <c r="A258" s="391"/>
      <c r="B258" s="391"/>
      <c r="C258" s="391"/>
      <c r="D258" s="391"/>
      <c r="E258" s="391"/>
      <c r="F258" s="391"/>
      <c r="G258" s="391"/>
      <c r="H258" s="391"/>
      <c r="I258" s="391"/>
      <c r="J258" s="391"/>
      <c r="K258" s="391"/>
      <c r="L258" s="391"/>
      <c r="M258" s="391"/>
      <c r="N258" s="391"/>
      <c r="O258" s="391"/>
      <c r="P258" s="391"/>
      <c r="Q258" s="391"/>
      <c r="R258" s="391"/>
      <c r="S258" s="391"/>
      <c r="T258" s="391"/>
      <c r="U258" s="391"/>
      <c r="V258" s="391"/>
      <c r="W258" s="391"/>
      <c r="X258" s="391"/>
      <c r="Y258" s="391"/>
      <c r="Z258" s="391"/>
    </row>
    <row r="259" spans="1:26" ht="15.75" customHeight="1">
      <c r="A259" s="391"/>
      <c r="B259" s="391"/>
      <c r="C259" s="391"/>
      <c r="D259" s="391"/>
      <c r="E259" s="391"/>
      <c r="F259" s="391"/>
      <c r="G259" s="391"/>
      <c r="H259" s="391"/>
      <c r="I259" s="391"/>
      <c r="J259" s="391"/>
      <c r="K259" s="391"/>
      <c r="L259" s="391"/>
      <c r="M259" s="391"/>
      <c r="N259" s="391"/>
      <c r="O259" s="391"/>
      <c r="P259" s="391"/>
      <c r="Q259" s="391"/>
      <c r="R259" s="391"/>
      <c r="S259" s="391"/>
      <c r="T259" s="391"/>
      <c r="U259" s="391"/>
      <c r="V259" s="391"/>
      <c r="W259" s="391"/>
      <c r="X259" s="391"/>
      <c r="Y259" s="391"/>
      <c r="Z259" s="391"/>
    </row>
    <row r="260" spans="1:26" ht="15.75" customHeight="1">
      <c r="A260" s="391"/>
      <c r="B260" s="391"/>
      <c r="C260" s="391"/>
      <c r="D260" s="391"/>
      <c r="E260" s="391"/>
      <c r="F260" s="391"/>
      <c r="G260" s="391"/>
      <c r="H260" s="391"/>
      <c r="I260" s="391"/>
      <c r="J260" s="391"/>
      <c r="K260" s="391"/>
      <c r="L260" s="391"/>
      <c r="M260" s="391"/>
      <c r="N260" s="391"/>
      <c r="O260" s="391"/>
      <c r="P260" s="391"/>
      <c r="Q260" s="391"/>
      <c r="R260" s="391"/>
      <c r="S260" s="391"/>
      <c r="T260" s="391"/>
      <c r="U260" s="391"/>
      <c r="V260" s="391"/>
      <c r="W260" s="391"/>
      <c r="X260" s="391"/>
      <c r="Y260" s="391"/>
      <c r="Z260" s="391"/>
    </row>
    <row r="261" spans="1:26" ht="15.75" customHeight="1">
      <c r="A261" s="391"/>
      <c r="B261" s="391"/>
      <c r="C261" s="391"/>
      <c r="D261" s="391"/>
      <c r="E261" s="391"/>
      <c r="F261" s="391"/>
      <c r="G261" s="391"/>
      <c r="H261" s="391"/>
      <c r="I261" s="391"/>
      <c r="J261" s="391"/>
      <c r="K261" s="391"/>
      <c r="L261" s="391"/>
      <c r="M261" s="391"/>
      <c r="N261" s="391"/>
      <c r="O261" s="391"/>
      <c r="P261" s="391"/>
      <c r="Q261" s="391"/>
      <c r="R261" s="391"/>
      <c r="S261" s="391"/>
      <c r="T261" s="391"/>
      <c r="U261" s="391"/>
      <c r="V261" s="391"/>
      <c r="W261" s="391"/>
      <c r="X261" s="391"/>
      <c r="Y261" s="391"/>
      <c r="Z261" s="391"/>
    </row>
    <row r="262" spans="1:26" ht="15.75" customHeight="1">
      <c r="A262" s="391"/>
      <c r="B262" s="391"/>
      <c r="C262" s="391"/>
      <c r="D262" s="391"/>
      <c r="E262" s="391"/>
      <c r="F262" s="391"/>
      <c r="G262" s="391"/>
      <c r="H262" s="391"/>
      <c r="I262" s="391"/>
      <c r="J262" s="391"/>
      <c r="K262" s="391"/>
      <c r="L262" s="391"/>
      <c r="M262" s="391"/>
      <c r="N262" s="391"/>
      <c r="O262" s="391"/>
      <c r="P262" s="391"/>
      <c r="Q262" s="391"/>
      <c r="R262" s="391"/>
      <c r="S262" s="391"/>
      <c r="T262" s="391"/>
      <c r="U262" s="391"/>
      <c r="V262" s="391"/>
      <c r="W262" s="391"/>
      <c r="X262" s="391"/>
      <c r="Y262" s="391"/>
      <c r="Z262" s="391"/>
    </row>
    <row r="263" spans="1:26" ht="15.75" customHeight="1">
      <c r="A263" s="391"/>
      <c r="B263" s="391"/>
      <c r="C263" s="391"/>
      <c r="D263" s="391"/>
      <c r="E263" s="391"/>
      <c r="F263" s="391"/>
      <c r="G263" s="391"/>
      <c r="H263" s="391"/>
      <c r="I263" s="391"/>
      <c r="J263" s="391"/>
      <c r="K263" s="391"/>
      <c r="L263" s="391"/>
      <c r="M263" s="391"/>
      <c r="N263" s="391"/>
      <c r="O263" s="391"/>
      <c r="P263" s="391"/>
      <c r="Q263" s="391"/>
      <c r="R263" s="391"/>
      <c r="S263" s="391"/>
      <c r="T263" s="391"/>
      <c r="U263" s="391"/>
      <c r="V263" s="391"/>
      <c r="W263" s="391"/>
      <c r="X263" s="391"/>
      <c r="Y263" s="391"/>
      <c r="Z263" s="391"/>
    </row>
    <row r="264" spans="1:26" ht="15.75" customHeight="1">
      <c r="A264" s="391"/>
      <c r="B264" s="391"/>
      <c r="C264" s="391"/>
      <c r="D264" s="391"/>
      <c r="E264" s="391"/>
      <c r="F264" s="391"/>
      <c r="G264" s="391"/>
      <c r="H264" s="391"/>
      <c r="I264" s="391"/>
      <c r="J264" s="391"/>
      <c r="K264" s="391"/>
      <c r="L264" s="391"/>
      <c r="M264" s="391"/>
      <c r="N264" s="391"/>
      <c r="O264" s="391"/>
      <c r="P264" s="391"/>
      <c r="Q264" s="391"/>
      <c r="R264" s="391"/>
      <c r="S264" s="391"/>
      <c r="T264" s="391"/>
      <c r="U264" s="391"/>
      <c r="V264" s="391"/>
      <c r="W264" s="391"/>
      <c r="X264" s="391"/>
      <c r="Y264" s="391"/>
      <c r="Z264" s="391"/>
    </row>
    <row r="265" spans="1:26" ht="15.75" customHeight="1">
      <c r="A265" s="391"/>
      <c r="B265" s="391"/>
      <c r="C265" s="391"/>
      <c r="D265" s="391"/>
      <c r="E265" s="391"/>
      <c r="F265" s="391"/>
      <c r="G265" s="391"/>
      <c r="H265" s="391"/>
      <c r="I265" s="391"/>
      <c r="J265" s="391"/>
      <c r="K265" s="391"/>
      <c r="L265" s="391"/>
      <c r="M265" s="391"/>
      <c r="N265" s="391"/>
      <c r="O265" s="391"/>
      <c r="P265" s="391"/>
      <c r="Q265" s="391"/>
      <c r="R265" s="391"/>
      <c r="S265" s="391"/>
      <c r="T265" s="391"/>
      <c r="U265" s="391"/>
      <c r="V265" s="391"/>
      <c r="W265" s="391"/>
      <c r="X265" s="391"/>
      <c r="Y265" s="391"/>
      <c r="Z265" s="391"/>
    </row>
    <row r="266" spans="1:26" ht="15.75" customHeight="1">
      <c r="A266" s="391"/>
      <c r="B266" s="391"/>
      <c r="C266" s="391"/>
      <c r="D266" s="391"/>
      <c r="E266" s="391"/>
      <c r="F266" s="391"/>
      <c r="G266" s="391"/>
      <c r="H266" s="391"/>
      <c r="I266" s="391"/>
      <c r="J266" s="391"/>
      <c r="K266" s="391"/>
      <c r="L266" s="391"/>
      <c r="M266" s="391"/>
      <c r="N266" s="391"/>
      <c r="O266" s="391"/>
      <c r="P266" s="391"/>
      <c r="Q266" s="391"/>
      <c r="R266" s="391"/>
      <c r="S266" s="391"/>
      <c r="T266" s="391"/>
      <c r="U266" s="391"/>
      <c r="V266" s="391"/>
      <c r="W266" s="391"/>
      <c r="X266" s="391"/>
      <c r="Y266" s="391"/>
      <c r="Z266" s="391"/>
    </row>
    <row r="267" spans="1:26" ht="15.75" customHeight="1">
      <c r="A267" s="391"/>
      <c r="B267" s="391"/>
      <c r="C267" s="391"/>
      <c r="D267" s="391"/>
      <c r="E267" s="391"/>
      <c r="F267" s="391"/>
      <c r="G267" s="391"/>
      <c r="H267" s="391"/>
      <c r="I267" s="391"/>
      <c r="J267" s="391"/>
      <c r="K267" s="391"/>
      <c r="L267" s="391"/>
      <c r="M267" s="391"/>
      <c r="N267" s="391"/>
      <c r="O267" s="391"/>
      <c r="P267" s="391"/>
      <c r="Q267" s="391"/>
      <c r="R267" s="391"/>
      <c r="S267" s="391"/>
      <c r="T267" s="391"/>
      <c r="U267" s="391"/>
      <c r="V267" s="391"/>
      <c r="W267" s="391"/>
      <c r="X267" s="391"/>
      <c r="Y267" s="391"/>
      <c r="Z267" s="391"/>
    </row>
    <row r="268" spans="1:26" ht="15.75" customHeight="1">
      <c r="A268" s="391"/>
      <c r="B268" s="391"/>
      <c r="C268" s="391"/>
      <c r="D268" s="391"/>
      <c r="E268" s="391"/>
      <c r="F268" s="391"/>
      <c r="G268" s="391"/>
      <c r="H268" s="391"/>
      <c r="I268" s="391"/>
      <c r="J268" s="391"/>
      <c r="K268" s="391"/>
      <c r="L268" s="391"/>
      <c r="M268" s="391"/>
      <c r="N268" s="391"/>
      <c r="O268" s="391"/>
      <c r="P268" s="391"/>
      <c r="Q268" s="391"/>
      <c r="R268" s="391"/>
      <c r="S268" s="391"/>
      <c r="T268" s="391"/>
      <c r="U268" s="391"/>
      <c r="V268" s="391"/>
      <c r="W268" s="391"/>
      <c r="X268" s="391"/>
      <c r="Y268" s="391"/>
      <c r="Z268" s="391"/>
    </row>
    <row r="269" spans="1:26" ht="15.75" customHeight="1">
      <c r="A269" s="391"/>
      <c r="B269" s="391"/>
      <c r="C269" s="391"/>
      <c r="D269" s="391"/>
      <c r="E269" s="391"/>
      <c r="F269" s="391"/>
      <c r="G269" s="391"/>
      <c r="H269" s="391"/>
      <c r="I269" s="391"/>
      <c r="J269" s="391"/>
      <c r="K269" s="391"/>
      <c r="L269" s="391"/>
      <c r="M269" s="391"/>
      <c r="N269" s="391"/>
      <c r="O269" s="391"/>
      <c r="P269" s="391"/>
      <c r="Q269" s="391"/>
      <c r="R269" s="391"/>
      <c r="S269" s="391"/>
      <c r="T269" s="391"/>
      <c r="U269" s="391"/>
      <c r="V269" s="391"/>
      <c r="W269" s="391"/>
      <c r="X269" s="391"/>
      <c r="Y269" s="391"/>
      <c r="Z269" s="391"/>
    </row>
    <row r="270" spans="1:26" ht="15.75" customHeight="1">
      <c r="A270" s="391"/>
      <c r="B270" s="391"/>
      <c r="C270" s="391"/>
      <c r="D270" s="391"/>
      <c r="E270" s="391"/>
      <c r="F270" s="391"/>
      <c r="G270" s="391"/>
      <c r="H270" s="391"/>
      <c r="I270" s="391"/>
      <c r="J270" s="391"/>
      <c r="K270" s="391"/>
      <c r="L270" s="391"/>
      <c r="M270" s="391"/>
      <c r="N270" s="391"/>
      <c r="O270" s="391"/>
      <c r="P270" s="391"/>
      <c r="Q270" s="391"/>
      <c r="R270" s="391"/>
      <c r="S270" s="391"/>
      <c r="T270" s="391"/>
      <c r="U270" s="391"/>
      <c r="V270" s="391"/>
      <c r="W270" s="391"/>
      <c r="X270" s="391"/>
      <c r="Y270" s="391"/>
      <c r="Z270" s="391"/>
    </row>
    <row r="271" spans="1:26" ht="15.75" customHeight="1">
      <c r="A271" s="391"/>
      <c r="B271" s="391"/>
      <c r="C271" s="391"/>
      <c r="D271" s="391"/>
      <c r="E271" s="391"/>
      <c r="F271" s="391"/>
      <c r="G271" s="391"/>
      <c r="H271" s="391"/>
      <c r="I271" s="391"/>
      <c r="J271" s="391"/>
      <c r="K271" s="391"/>
      <c r="L271" s="391"/>
      <c r="M271" s="391"/>
      <c r="N271" s="391"/>
      <c r="O271" s="391"/>
      <c r="P271" s="391"/>
      <c r="Q271" s="391"/>
      <c r="R271" s="391"/>
      <c r="S271" s="391"/>
      <c r="T271" s="391"/>
      <c r="U271" s="391"/>
      <c r="V271" s="391"/>
      <c r="W271" s="391"/>
      <c r="X271" s="391"/>
      <c r="Y271" s="391"/>
      <c r="Z271" s="391"/>
    </row>
    <row r="272" spans="1:26" ht="15.75" customHeight="1">
      <c r="A272" s="391"/>
      <c r="B272" s="391"/>
      <c r="C272" s="391"/>
      <c r="D272" s="391"/>
      <c r="E272" s="391"/>
      <c r="F272" s="391"/>
      <c r="G272" s="391"/>
      <c r="H272" s="391"/>
      <c r="I272" s="391"/>
      <c r="J272" s="391"/>
      <c r="K272" s="391"/>
      <c r="L272" s="391"/>
      <c r="M272" s="391"/>
      <c r="N272" s="391"/>
      <c r="O272" s="391"/>
      <c r="P272" s="391"/>
      <c r="Q272" s="391"/>
      <c r="R272" s="391"/>
      <c r="S272" s="391"/>
      <c r="T272" s="391"/>
      <c r="U272" s="391"/>
      <c r="V272" s="391"/>
      <c r="W272" s="391"/>
      <c r="X272" s="391"/>
      <c r="Y272" s="391"/>
      <c r="Z272" s="391"/>
    </row>
    <row r="273" spans="1:26" ht="15.75" customHeight="1">
      <c r="A273" s="391"/>
      <c r="B273" s="391"/>
      <c r="C273" s="391"/>
      <c r="D273" s="391"/>
      <c r="E273" s="391"/>
      <c r="F273" s="391"/>
      <c r="G273" s="391"/>
      <c r="H273" s="391"/>
      <c r="I273" s="391"/>
      <c r="J273" s="391"/>
      <c r="K273" s="391"/>
      <c r="L273" s="391"/>
      <c r="M273" s="391"/>
      <c r="N273" s="391"/>
      <c r="O273" s="391"/>
      <c r="P273" s="391"/>
      <c r="Q273" s="391"/>
      <c r="R273" s="391"/>
      <c r="S273" s="391"/>
      <c r="T273" s="391"/>
      <c r="U273" s="391"/>
      <c r="V273" s="391"/>
      <c r="W273" s="391"/>
      <c r="X273" s="391"/>
      <c r="Y273" s="391"/>
      <c r="Z273" s="391"/>
    </row>
    <row r="274" spans="1:26" ht="15.75" customHeight="1">
      <c r="A274" s="391"/>
      <c r="B274" s="391"/>
      <c r="C274" s="391"/>
      <c r="D274" s="391"/>
      <c r="E274" s="391"/>
      <c r="F274" s="391"/>
      <c r="G274" s="391"/>
      <c r="H274" s="391"/>
      <c r="I274" s="391"/>
      <c r="J274" s="391"/>
      <c r="K274" s="391"/>
      <c r="L274" s="391"/>
      <c r="M274" s="391"/>
      <c r="N274" s="391"/>
      <c r="O274" s="391"/>
      <c r="P274" s="391"/>
      <c r="Q274" s="391"/>
      <c r="R274" s="391"/>
      <c r="S274" s="391"/>
      <c r="T274" s="391"/>
      <c r="U274" s="391"/>
      <c r="V274" s="391"/>
      <c r="W274" s="391"/>
      <c r="X274" s="391"/>
      <c r="Y274" s="391"/>
      <c r="Z274" s="391"/>
    </row>
    <row r="275" spans="1:26" ht="15.75" customHeight="1">
      <c r="A275" s="391"/>
      <c r="B275" s="391"/>
      <c r="C275" s="391"/>
      <c r="D275" s="391"/>
      <c r="E275" s="391"/>
      <c r="F275" s="391"/>
      <c r="G275" s="391"/>
      <c r="H275" s="391"/>
      <c r="I275" s="391"/>
      <c r="J275" s="391"/>
      <c r="K275" s="391"/>
      <c r="L275" s="391"/>
      <c r="M275" s="391"/>
      <c r="N275" s="391"/>
      <c r="O275" s="391"/>
      <c r="P275" s="391"/>
      <c r="Q275" s="391"/>
      <c r="R275" s="391"/>
      <c r="S275" s="391"/>
      <c r="T275" s="391"/>
      <c r="U275" s="391"/>
      <c r="V275" s="391"/>
      <c r="W275" s="391"/>
      <c r="X275" s="391"/>
      <c r="Y275" s="391"/>
      <c r="Z275" s="391"/>
    </row>
    <row r="276" spans="1:26" ht="15.75" customHeight="1">
      <c r="A276" s="391"/>
      <c r="B276" s="391"/>
      <c r="C276" s="391"/>
      <c r="D276" s="391"/>
      <c r="E276" s="391"/>
      <c r="F276" s="391"/>
      <c r="G276" s="391"/>
      <c r="H276" s="391"/>
      <c r="I276" s="391"/>
      <c r="J276" s="391"/>
      <c r="K276" s="391"/>
      <c r="L276" s="391"/>
      <c r="M276" s="391"/>
      <c r="N276" s="391"/>
      <c r="O276" s="391"/>
      <c r="P276" s="391"/>
      <c r="Q276" s="391"/>
      <c r="R276" s="391"/>
      <c r="S276" s="391"/>
      <c r="T276" s="391"/>
      <c r="U276" s="391"/>
      <c r="V276" s="391"/>
      <c r="W276" s="391"/>
      <c r="X276" s="391"/>
      <c r="Y276" s="391"/>
      <c r="Z276" s="391"/>
    </row>
    <row r="277" spans="1:26" ht="15.75" customHeight="1">
      <c r="A277" s="391"/>
      <c r="B277" s="391"/>
      <c r="C277" s="391"/>
      <c r="D277" s="391"/>
      <c r="E277" s="391"/>
      <c r="F277" s="391"/>
      <c r="G277" s="391"/>
      <c r="H277" s="391"/>
      <c r="I277" s="391"/>
      <c r="J277" s="391"/>
      <c r="K277" s="391"/>
      <c r="L277" s="391"/>
      <c r="M277" s="391"/>
      <c r="N277" s="391"/>
      <c r="O277" s="391"/>
      <c r="P277" s="391"/>
      <c r="Q277" s="391"/>
      <c r="R277" s="391"/>
      <c r="S277" s="391"/>
      <c r="T277" s="391"/>
      <c r="U277" s="391"/>
      <c r="V277" s="391"/>
      <c r="W277" s="391"/>
      <c r="X277" s="391"/>
      <c r="Y277" s="391"/>
      <c r="Z277" s="391"/>
    </row>
    <row r="278" spans="1:26" ht="15.75" customHeight="1">
      <c r="A278" s="391"/>
      <c r="B278" s="391"/>
      <c r="C278" s="391"/>
      <c r="D278" s="391"/>
      <c r="E278" s="391"/>
      <c r="F278" s="391"/>
      <c r="G278" s="391"/>
      <c r="H278" s="391"/>
      <c r="I278" s="391"/>
      <c r="J278" s="391"/>
      <c r="K278" s="391"/>
      <c r="L278" s="391"/>
      <c r="M278" s="391"/>
      <c r="N278" s="391"/>
      <c r="O278" s="391"/>
      <c r="P278" s="391"/>
      <c r="Q278" s="391"/>
      <c r="R278" s="391"/>
      <c r="S278" s="391"/>
      <c r="T278" s="391"/>
      <c r="U278" s="391"/>
      <c r="V278" s="391"/>
      <c r="W278" s="391"/>
      <c r="X278" s="391"/>
      <c r="Y278" s="391"/>
      <c r="Z278" s="391"/>
    </row>
    <row r="279" spans="1:26" ht="15.75" customHeight="1">
      <c r="A279" s="391"/>
      <c r="B279" s="391"/>
      <c r="C279" s="391"/>
      <c r="D279" s="391"/>
      <c r="E279" s="391"/>
      <c r="F279" s="391"/>
      <c r="G279" s="391"/>
      <c r="H279" s="391"/>
      <c r="I279" s="391"/>
      <c r="J279" s="391"/>
      <c r="K279" s="391"/>
      <c r="L279" s="391"/>
      <c r="M279" s="391"/>
      <c r="N279" s="391"/>
      <c r="O279" s="391"/>
      <c r="P279" s="391"/>
      <c r="Q279" s="391"/>
      <c r="R279" s="391"/>
      <c r="S279" s="391"/>
      <c r="T279" s="391"/>
      <c r="U279" s="391"/>
      <c r="V279" s="391"/>
      <c r="W279" s="391"/>
      <c r="X279" s="391"/>
      <c r="Y279" s="391"/>
      <c r="Z279" s="391"/>
    </row>
    <row r="280" spans="1:26" ht="15.75" customHeight="1">
      <c r="A280" s="391"/>
      <c r="B280" s="391"/>
      <c r="C280" s="391"/>
      <c r="D280" s="391"/>
      <c r="E280" s="391"/>
      <c r="F280" s="391"/>
      <c r="G280" s="391"/>
      <c r="H280" s="391"/>
      <c r="I280" s="391"/>
      <c r="J280" s="391"/>
      <c r="K280" s="391"/>
      <c r="L280" s="391"/>
      <c r="M280" s="391"/>
      <c r="N280" s="391"/>
      <c r="O280" s="391"/>
      <c r="P280" s="391"/>
      <c r="Q280" s="391"/>
      <c r="R280" s="391"/>
      <c r="S280" s="391"/>
      <c r="T280" s="391"/>
      <c r="U280" s="391"/>
      <c r="V280" s="391"/>
      <c r="W280" s="391"/>
      <c r="X280" s="391"/>
      <c r="Y280" s="391"/>
      <c r="Z280" s="391"/>
    </row>
    <row r="281" spans="1:26" ht="15.75" customHeight="1">
      <c r="A281" s="391"/>
      <c r="B281" s="391"/>
      <c r="C281" s="391"/>
      <c r="D281" s="391"/>
      <c r="E281" s="391"/>
      <c r="F281" s="391"/>
      <c r="G281" s="391"/>
      <c r="H281" s="391"/>
      <c r="I281" s="391"/>
      <c r="J281" s="391"/>
      <c r="K281" s="391"/>
      <c r="L281" s="391"/>
      <c r="M281" s="391"/>
      <c r="N281" s="391"/>
      <c r="O281" s="391"/>
      <c r="P281" s="391"/>
      <c r="Q281" s="391"/>
      <c r="R281" s="391"/>
      <c r="S281" s="391"/>
      <c r="T281" s="391"/>
      <c r="U281" s="391"/>
      <c r="V281" s="391"/>
      <c r="W281" s="391"/>
      <c r="X281" s="391"/>
      <c r="Y281" s="391"/>
      <c r="Z281" s="391"/>
    </row>
    <row r="282" spans="1:26" ht="15.75" customHeight="1">
      <c r="A282" s="391"/>
      <c r="B282" s="391"/>
      <c r="C282" s="391"/>
      <c r="D282" s="391"/>
      <c r="E282" s="391"/>
      <c r="F282" s="391"/>
      <c r="G282" s="391"/>
      <c r="H282" s="391"/>
      <c r="I282" s="391"/>
      <c r="J282" s="391"/>
      <c r="K282" s="391"/>
      <c r="L282" s="391"/>
      <c r="M282" s="391"/>
      <c r="N282" s="391"/>
      <c r="O282" s="391"/>
      <c r="P282" s="391"/>
      <c r="Q282" s="391"/>
      <c r="R282" s="391"/>
      <c r="S282" s="391"/>
      <c r="T282" s="391"/>
      <c r="U282" s="391"/>
      <c r="V282" s="391"/>
      <c r="W282" s="391"/>
      <c r="X282" s="391"/>
      <c r="Y282" s="391"/>
      <c r="Z282" s="391"/>
    </row>
    <row r="283" spans="1:26" ht="15.75" customHeight="1">
      <c r="A283" s="391"/>
      <c r="B283" s="391"/>
      <c r="C283" s="391"/>
      <c r="D283" s="391"/>
      <c r="E283" s="391"/>
      <c r="F283" s="391"/>
      <c r="G283" s="391"/>
      <c r="H283" s="391"/>
      <c r="I283" s="391"/>
      <c r="J283" s="391"/>
      <c r="K283" s="391"/>
      <c r="L283" s="391"/>
      <c r="M283" s="391"/>
      <c r="N283" s="391"/>
      <c r="O283" s="391"/>
      <c r="P283" s="391"/>
      <c r="Q283" s="391"/>
      <c r="R283" s="391"/>
      <c r="S283" s="391"/>
      <c r="T283" s="391"/>
      <c r="U283" s="391"/>
      <c r="V283" s="391"/>
      <c r="W283" s="391"/>
      <c r="X283" s="391"/>
      <c r="Y283" s="391"/>
      <c r="Z283" s="391"/>
    </row>
    <row r="284" spans="1:26" ht="15.75" customHeight="1">
      <c r="A284" s="391"/>
      <c r="B284" s="391"/>
      <c r="C284" s="391"/>
      <c r="D284" s="391"/>
      <c r="E284" s="391"/>
      <c r="F284" s="391"/>
      <c r="G284" s="391"/>
      <c r="H284" s="391"/>
      <c r="I284" s="391"/>
      <c r="J284" s="391"/>
      <c r="K284" s="391"/>
      <c r="L284" s="391"/>
      <c r="M284" s="391"/>
      <c r="N284" s="391"/>
      <c r="O284" s="391"/>
      <c r="P284" s="391"/>
      <c r="Q284" s="391"/>
      <c r="R284" s="391"/>
      <c r="S284" s="391"/>
      <c r="T284" s="391"/>
      <c r="U284" s="391"/>
      <c r="V284" s="391"/>
      <c r="W284" s="391"/>
      <c r="X284" s="391"/>
      <c r="Y284" s="391"/>
      <c r="Z284" s="391"/>
    </row>
    <row r="285" spans="1:26" ht="15.75" customHeight="1">
      <c r="A285" s="391"/>
      <c r="B285" s="391"/>
      <c r="C285" s="391"/>
      <c r="D285" s="391"/>
      <c r="E285" s="391"/>
      <c r="F285" s="391"/>
      <c r="G285" s="391"/>
      <c r="H285" s="391"/>
      <c r="I285" s="391"/>
      <c r="J285" s="391"/>
      <c r="K285" s="391"/>
      <c r="L285" s="391"/>
      <c r="M285" s="391"/>
      <c r="N285" s="391"/>
      <c r="O285" s="391"/>
      <c r="P285" s="391"/>
      <c r="Q285" s="391"/>
      <c r="R285" s="391"/>
      <c r="S285" s="391"/>
      <c r="T285" s="391"/>
      <c r="U285" s="391"/>
      <c r="V285" s="391"/>
      <c r="W285" s="391"/>
      <c r="X285" s="391"/>
      <c r="Y285" s="391"/>
      <c r="Z285" s="391"/>
    </row>
    <row r="286" spans="1:26" ht="15.75" customHeight="1">
      <c r="A286" s="391"/>
      <c r="B286" s="391"/>
      <c r="C286" s="391"/>
      <c r="D286" s="391"/>
      <c r="E286" s="391"/>
      <c r="F286" s="391"/>
      <c r="G286" s="391"/>
      <c r="H286" s="391"/>
      <c r="I286" s="391"/>
      <c r="J286" s="391"/>
      <c r="K286" s="391"/>
      <c r="L286" s="391"/>
      <c r="M286" s="391"/>
      <c r="N286" s="391"/>
      <c r="O286" s="391"/>
      <c r="P286" s="391"/>
      <c r="Q286" s="391"/>
      <c r="R286" s="391"/>
      <c r="S286" s="391"/>
      <c r="T286" s="391"/>
      <c r="U286" s="391"/>
      <c r="V286" s="391"/>
      <c r="W286" s="391"/>
      <c r="X286" s="391"/>
      <c r="Y286" s="391"/>
      <c r="Z286" s="391"/>
    </row>
    <row r="287" spans="1:26" ht="15.75" customHeight="1">
      <c r="A287" s="391"/>
      <c r="B287" s="391"/>
      <c r="C287" s="391"/>
      <c r="D287" s="391"/>
      <c r="E287" s="391"/>
      <c r="F287" s="391"/>
      <c r="G287" s="391"/>
      <c r="H287" s="391"/>
      <c r="I287" s="391"/>
      <c r="J287" s="391"/>
      <c r="K287" s="391"/>
      <c r="L287" s="391"/>
      <c r="M287" s="391"/>
      <c r="N287" s="391"/>
      <c r="O287" s="391"/>
      <c r="P287" s="391"/>
      <c r="Q287" s="391"/>
      <c r="R287" s="391"/>
      <c r="S287" s="391"/>
      <c r="T287" s="391"/>
      <c r="U287" s="391"/>
      <c r="V287" s="391"/>
      <c r="W287" s="391"/>
      <c r="X287" s="391"/>
      <c r="Y287" s="391"/>
      <c r="Z287" s="391"/>
    </row>
    <row r="288" spans="1:26" ht="15.75" customHeight="1">
      <c r="A288" s="391"/>
      <c r="B288" s="391"/>
      <c r="C288" s="391"/>
      <c r="D288" s="391"/>
      <c r="E288" s="391"/>
      <c r="F288" s="391"/>
      <c r="G288" s="391"/>
      <c r="H288" s="391"/>
      <c r="I288" s="391"/>
      <c r="J288" s="391"/>
      <c r="K288" s="391"/>
      <c r="L288" s="391"/>
      <c r="M288" s="391"/>
      <c r="N288" s="391"/>
      <c r="O288" s="391"/>
      <c r="P288" s="391"/>
      <c r="Q288" s="391"/>
      <c r="R288" s="391"/>
      <c r="S288" s="391"/>
      <c r="T288" s="391"/>
      <c r="U288" s="391"/>
      <c r="V288" s="391"/>
      <c r="W288" s="391"/>
      <c r="X288" s="391"/>
      <c r="Y288" s="391"/>
      <c r="Z288" s="391"/>
    </row>
    <row r="289" spans="1:26" ht="15.75" customHeight="1">
      <c r="A289" s="391"/>
      <c r="B289" s="391"/>
      <c r="C289" s="391"/>
      <c r="D289" s="391"/>
      <c r="E289" s="391"/>
      <c r="F289" s="391"/>
      <c r="G289" s="391"/>
      <c r="H289" s="391"/>
      <c r="I289" s="391"/>
      <c r="J289" s="391"/>
      <c r="K289" s="391"/>
      <c r="L289" s="391"/>
      <c r="M289" s="391"/>
      <c r="N289" s="391"/>
      <c r="O289" s="391"/>
      <c r="P289" s="391"/>
      <c r="Q289" s="391"/>
      <c r="R289" s="391"/>
      <c r="S289" s="391"/>
      <c r="T289" s="391"/>
      <c r="U289" s="391"/>
      <c r="V289" s="391"/>
      <c r="W289" s="391"/>
      <c r="X289" s="391"/>
      <c r="Y289" s="391"/>
      <c r="Z289" s="391"/>
    </row>
    <row r="290" spans="1:26" ht="15.75" customHeight="1">
      <c r="A290" s="391"/>
      <c r="B290" s="391"/>
      <c r="C290" s="391"/>
      <c r="D290" s="391"/>
      <c r="E290" s="391"/>
      <c r="F290" s="391"/>
      <c r="G290" s="391"/>
      <c r="H290" s="391"/>
      <c r="I290" s="391"/>
      <c r="J290" s="391"/>
      <c r="K290" s="391"/>
      <c r="L290" s="391"/>
      <c r="M290" s="391"/>
      <c r="N290" s="391"/>
      <c r="O290" s="391"/>
      <c r="P290" s="391"/>
      <c r="Q290" s="391"/>
      <c r="R290" s="391"/>
      <c r="S290" s="391"/>
      <c r="T290" s="391"/>
      <c r="U290" s="391"/>
      <c r="V290" s="391"/>
      <c r="W290" s="391"/>
      <c r="X290" s="391"/>
      <c r="Y290" s="391"/>
      <c r="Z290" s="391"/>
    </row>
    <row r="291" spans="1:26" ht="15.75" customHeight="1">
      <c r="A291" s="391"/>
      <c r="B291" s="391"/>
      <c r="C291" s="391"/>
      <c r="D291" s="391"/>
      <c r="E291" s="391"/>
      <c r="F291" s="391"/>
      <c r="G291" s="391"/>
      <c r="H291" s="391"/>
      <c r="I291" s="391"/>
      <c r="J291" s="391"/>
      <c r="K291" s="391"/>
      <c r="L291" s="391"/>
      <c r="M291" s="391"/>
      <c r="N291" s="391"/>
      <c r="O291" s="391"/>
      <c r="P291" s="391"/>
      <c r="Q291" s="391"/>
      <c r="R291" s="391"/>
      <c r="S291" s="391"/>
      <c r="T291" s="391"/>
      <c r="U291" s="391"/>
      <c r="V291" s="391"/>
      <c r="W291" s="391"/>
      <c r="X291" s="391"/>
      <c r="Y291" s="391"/>
      <c r="Z291" s="391"/>
    </row>
    <row r="292" spans="1:26" ht="15.75" customHeight="1">
      <c r="A292" s="391"/>
      <c r="B292" s="391"/>
      <c r="C292" s="391"/>
      <c r="D292" s="391"/>
      <c r="E292" s="391"/>
      <c r="F292" s="391"/>
      <c r="G292" s="391"/>
      <c r="H292" s="391"/>
      <c r="I292" s="391"/>
      <c r="J292" s="391"/>
      <c r="K292" s="391"/>
      <c r="L292" s="391"/>
      <c r="M292" s="391"/>
      <c r="N292" s="391"/>
      <c r="O292" s="391"/>
      <c r="P292" s="391"/>
      <c r="Q292" s="391"/>
      <c r="R292" s="391"/>
      <c r="S292" s="391"/>
      <c r="T292" s="391"/>
      <c r="U292" s="391"/>
      <c r="V292" s="391"/>
      <c r="W292" s="391"/>
      <c r="X292" s="391"/>
      <c r="Y292" s="391"/>
      <c r="Z292" s="391"/>
    </row>
    <row r="293" spans="1:26" ht="15.75" customHeight="1">
      <c r="A293" s="391"/>
      <c r="B293" s="391"/>
      <c r="C293" s="391"/>
      <c r="D293" s="391"/>
      <c r="E293" s="391"/>
      <c r="F293" s="391"/>
      <c r="G293" s="391"/>
      <c r="H293" s="391"/>
      <c r="I293" s="391"/>
      <c r="J293" s="391"/>
      <c r="K293" s="391"/>
      <c r="L293" s="391"/>
      <c r="M293" s="391"/>
      <c r="N293" s="391"/>
      <c r="O293" s="391"/>
      <c r="P293" s="391"/>
      <c r="Q293" s="391"/>
      <c r="R293" s="391"/>
      <c r="S293" s="391"/>
      <c r="T293" s="391"/>
      <c r="U293" s="391"/>
      <c r="V293" s="391"/>
      <c r="W293" s="391"/>
      <c r="X293" s="391"/>
      <c r="Y293" s="391"/>
      <c r="Z293" s="391"/>
    </row>
    <row r="294" spans="1:26" ht="15.75" customHeight="1">
      <c r="A294" s="391"/>
      <c r="B294" s="391"/>
      <c r="C294" s="391"/>
      <c r="D294" s="391"/>
      <c r="E294" s="391"/>
      <c r="F294" s="391"/>
      <c r="G294" s="391"/>
      <c r="H294" s="391"/>
      <c r="I294" s="391"/>
      <c r="J294" s="391"/>
      <c r="K294" s="391"/>
      <c r="L294" s="391"/>
      <c r="M294" s="391"/>
      <c r="N294" s="391"/>
      <c r="O294" s="391"/>
      <c r="P294" s="391"/>
      <c r="Q294" s="391"/>
      <c r="R294" s="391"/>
      <c r="S294" s="391"/>
      <c r="T294" s="391"/>
      <c r="U294" s="391"/>
      <c r="V294" s="391"/>
      <c r="W294" s="391"/>
      <c r="X294" s="391"/>
      <c r="Y294" s="391"/>
      <c r="Z294" s="391"/>
    </row>
    <row r="295" spans="1:26" ht="15.75" customHeight="1">
      <c r="A295" s="391"/>
      <c r="B295" s="391"/>
      <c r="C295" s="391"/>
      <c r="D295" s="391"/>
      <c r="E295" s="391"/>
      <c r="F295" s="391"/>
      <c r="G295" s="391"/>
      <c r="H295" s="391"/>
      <c r="I295" s="391"/>
      <c r="J295" s="391"/>
      <c r="K295" s="391"/>
      <c r="L295" s="391"/>
      <c r="M295" s="391"/>
      <c r="N295" s="391"/>
      <c r="O295" s="391"/>
      <c r="P295" s="391"/>
      <c r="Q295" s="391"/>
      <c r="R295" s="391"/>
      <c r="S295" s="391"/>
      <c r="T295" s="391"/>
      <c r="U295" s="391"/>
      <c r="V295" s="391"/>
      <c r="W295" s="391"/>
      <c r="X295" s="391"/>
      <c r="Y295" s="391"/>
      <c r="Z295" s="391"/>
    </row>
    <row r="296" spans="1:26" ht="15.75" customHeight="1">
      <c r="A296" s="391"/>
      <c r="B296" s="391"/>
      <c r="C296" s="391"/>
      <c r="D296" s="391"/>
      <c r="E296" s="391"/>
      <c r="F296" s="391"/>
      <c r="G296" s="391"/>
      <c r="H296" s="391"/>
      <c r="I296" s="391"/>
      <c r="J296" s="391"/>
      <c r="K296" s="391"/>
      <c r="L296" s="391"/>
      <c r="M296" s="391"/>
      <c r="N296" s="391"/>
      <c r="O296" s="391"/>
      <c r="P296" s="391"/>
      <c r="Q296" s="391"/>
      <c r="R296" s="391"/>
      <c r="S296" s="391"/>
      <c r="T296" s="391"/>
      <c r="U296" s="391"/>
      <c r="V296" s="391"/>
      <c r="W296" s="391"/>
      <c r="X296" s="391"/>
      <c r="Y296" s="391"/>
      <c r="Z296" s="391"/>
    </row>
    <row r="297" spans="1:26" ht="15.75" customHeight="1">
      <c r="A297" s="391"/>
      <c r="B297" s="391"/>
      <c r="C297" s="391"/>
      <c r="D297" s="391"/>
      <c r="E297" s="391"/>
      <c r="F297" s="391"/>
      <c r="G297" s="391"/>
      <c r="H297" s="391"/>
      <c r="I297" s="391"/>
      <c r="J297" s="391"/>
      <c r="K297" s="391"/>
      <c r="L297" s="391"/>
      <c r="M297" s="391"/>
      <c r="N297" s="391"/>
      <c r="O297" s="391"/>
      <c r="P297" s="391"/>
      <c r="Q297" s="391"/>
      <c r="R297" s="391"/>
      <c r="S297" s="391"/>
      <c r="T297" s="391"/>
      <c r="U297" s="391"/>
      <c r="V297" s="391"/>
      <c r="W297" s="391"/>
      <c r="X297" s="391"/>
      <c r="Y297" s="391"/>
      <c r="Z297" s="391"/>
    </row>
    <row r="298" spans="1:26" ht="15.75" customHeight="1">
      <c r="A298" s="391"/>
      <c r="B298" s="391"/>
      <c r="C298" s="391"/>
      <c r="D298" s="391"/>
      <c r="E298" s="391"/>
      <c r="F298" s="391"/>
      <c r="G298" s="391"/>
      <c r="H298" s="391"/>
      <c r="I298" s="391"/>
      <c r="J298" s="391"/>
      <c r="K298" s="391"/>
      <c r="L298" s="391"/>
      <c r="M298" s="391"/>
      <c r="N298" s="391"/>
      <c r="O298" s="391"/>
      <c r="P298" s="391"/>
      <c r="Q298" s="391"/>
      <c r="R298" s="391"/>
      <c r="S298" s="391"/>
      <c r="T298" s="391"/>
      <c r="U298" s="391"/>
      <c r="V298" s="391"/>
      <c r="W298" s="391"/>
      <c r="X298" s="391"/>
      <c r="Y298" s="391"/>
      <c r="Z298" s="391"/>
    </row>
    <row r="299" spans="1:26" ht="15.75" customHeight="1">
      <c r="A299" s="391"/>
      <c r="B299" s="391"/>
      <c r="C299" s="391"/>
      <c r="D299" s="391"/>
      <c r="E299" s="391"/>
      <c r="F299" s="391"/>
      <c r="G299" s="391"/>
      <c r="H299" s="391"/>
      <c r="I299" s="391"/>
      <c r="J299" s="391"/>
      <c r="K299" s="391"/>
      <c r="L299" s="391"/>
      <c r="M299" s="391"/>
      <c r="N299" s="391"/>
      <c r="O299" s="391"/>
      <c r="P299" s="391"/>
      <c r="Q299" s="391"/>
      <c r="R299" s="391"/>
      <c r="S299" s="391"/>
      <c r="T299" s="391"/>
      <c r="U299" s="391"/>
      <c r="V299" s="391"/>
      <c r="W299" s="391"/>
      <c r="X299" s="391"/>
      <c r="Y299" s="391"/>
      <c r="Z299" s="391"/>
    </row>
    <row r="300" spans="1:26" ht="15.75" customHeight="1">
      <c r="A300" s="391"/>
      <c r="B300" s="391"/>
      <c r="C300" s="391"/>
      <c r="D300" s="391"/>
      <c r="E300" s="391"/>
      <c r="F300" s="391"/>
      <c r="G300" s="391"/>
      <c r="H300" s="391"/>
      <c r="I300" s="391"/>
      <c r="J300" s="391"/>
      <c r="K300" s="391"/>
      <c r="L300" s="391"/>
      <c r="M300" s="391"/>
      <c r="N300" s="391"/>
      <c r="O300" s="391"/>
      <c r="P300" s="391"/>
      <c r="Q300" s="391"/>
      <c r="R300" s="391"/>
      <c r="S300" s="391"/>
      <c r="T300" s="391"/>
      <c r="U300" s="391"/>
      <c r="V300" s="391"/>
      <c r="W300" s="391"/>
      <c r="X300" s="391"/>
      <c r="Y300" s="391"/>
      <c r="Z300" s="391"/>
    </row>
    <row r="301" spans="1:26" ht="15.75" customHeight="1">
      <c r="A301" s="391"/>
      <c r="B301" s="391"/>
      <c r="C301" s="391"/>
      <c r="D301" s="391"/>
      <c r="E301" s="391"/>
      <c r="F301" s="391"/>
      <c r="G301" s="391"/>
      <c r="H301" s="391"/>
      <c r="I301" s="391"/>
      <c r="J301" s="391"/>
      <c r="K301" s="391"/>
      <c r="L301" s="391"/>
      <c r="M301" s="391"/>
      <c r="N301" s="391"/>
      <c r="O301" s="391"/>
      <c r="P301" s="391"/>
      <c r="Q301" s="391"/>
      <c r="R301" s="391"/>
      <c r="S301" s="391"/>
      <c r="T301" s="391"/>
      <c r="U301" s="391"/>
      <c r="V301" s="391"/>
      <c r="W301" s="391"/>
      <c r="X301" s="391"/>
      <c r="Y301" s="391"/>
      <c r="Z301" s="391"/>
    </row>
    <row r="302" spans="1:26" ht="15.75" customHeight="1">
      <c r="A302" s="391"/>
      <c r="B302" s="391"/>
      <c r="C302" s="391"/>
      <c r="D302" s="391"/>
      <c r="E302" s="391"/>
      <c r="F302" s="391"/>
      <c r="G302" s="391"/>
      <c r="H302" s="391"/>
      <c r="I302" s="391"/>
      <c r="J302" s="391"/>
      <c r="K302" s="391"/>
      <c r="L302" s="391"/>
      <c r="M302" s="391"/>
      <c r="N302" s="391"/>
      <c r="O302" s="391"/>
      <c r="P302" s="391"/>
      <c r="Q302" s="391"/>
      <c r="R302" s="391"/>
      <c r="S302" s="391"/>
      <c r="T302" s="391"/>
      <c r="U302" s="391"/>
      <c r="V302" s="391"/>
      <c r="W302" s="391"/>
      <c r="X302" s="391"/>
      <c r="Y302" s="391"/>
      <c r="Z302" s="391"/>
    </row>
    <row r="303" spans="1:26" ht="15.75" customHeight="1">
      <c r="A303" s="391"/>
      <c r="B303" s="391"/>
      <c r="C303" s="391"/>
      <c r="D303" s="391"/>
      <c r="E303" s="391"/>
      <c r="F303" s="391"/>
      <c r="G303" s="391"/>
      <c r="H303" s="391"/>
      <c r="I303" s="391"/>
      <c r="J303" s="391"/>
      <c r="K303" s="391"/>
      <c r="L303" s="391"/>
      <c r="M303" s="391"/>
      <c r="N303" s="391"/>
      <c r="O303" s="391"/>
      <c r="P303" s="391"/>
      <c r="Q303" s="391"/>
      <c r="R303" s="391"/>
      <c r="S303" s="391"/>
      <c r="T303" s="391"/>
      <c r="U303" s="391"/>
      <c r="V303" s="391"/>
      <c r="W303" s="391"/>
      <c r="X303" s="391"/>
      <c r="Y303" s="391"/>
      <c r="Z303" s="391"/>
    </row>
    <row r="304" spans="1:26" ht="15.75" customHeight="1">
      <c r="A304" s="391"/>
      <c r="B304" s="391"/>
      <c r="C304" s="391"/>
      <c r="D304" s="391"/>
      <c r="E304" s="391"/>
      <c r="F304" s="391"/>
      <c r="G304" s="391"/>
      <c r="H304" s="391"/>
      <c r="I304" s="391"/>
      <c r="J304" s="391"/>
      <c r="K304" s="391"/>
      <c r="L304" s="391"/>
      <c r="M304" s="391"/>
      <c r="N304" s="391"/>
      <c r="O304" s="391"/>
      <c r="P304" s="391"/>
      <c r="Q304" s="391"/>
      <c r="R304" s="391"/>
      <c r="S304" s="391"/>
      <c r="T304" s="391"/>
      <c r="U304" s="391"/>
      <c r="V304" s="391"/>
      <c r="W304" s="391"/>
      <c r="X304" s="391"/>
      <c r="Y304" s="391"/>
      <c r="Z304" s="391"/>
    </row>
    <row r="305" spans="1:26" ht="15.75" customHeight="1">
      <c r="A305" s="391"/>
      <c r="B305" s="391"/>
      <c r="C305" s="391"/>
      <c r="D305" s="391"/>
      <c r="E305" s="391"/>
      <c r="F305" s="391"/>
      <c r="G305" s="391"/>
      <c r="H305" s="391"/>
      <c r="I305" s="391"/>
      <c r="J305" s="391"/>
      <c r="K305" s="391"/>
      <c r="L305" s="391"/>
      <c r="M305" s="391"/>
      <c r="N305" s="391"/>
      <c r="O305" s="391"/>
      <c r="P305" s="391"/>
      <c r="Q305" s="391"/>
      <c r="R305" s="391"/>
      <c r="S305" s="391"/>
      <c r="T305" s="391"/>
      <c r="U305" s="391"/>
      <c r="V305" s="391"/>
      <c r="W305" s="391"/>
      <c r="X305" s="391"/>
      <c r="Y305" s="391"/>
      <c r="Z305" s="391"/>
    </row>
    <row r="306" spans="1:26" ht="15.75" customHeight="1">
      <c r="A306" s="391"/>
      <c r="B306" s="391"/>
      <c r="C306" s="391"/>
      <c r="D306" s="391"/>
      <c r="E306" s="391"/>
      <c r="F306" s="391"/>
      <c r="G306" s="391"/>
      <c r="H306" s="391"/>
      <c r="I306" s="391"/>
      <c r="J306" s="391"/>
      <c r="K306" s="391"/>
      <c r="L306" s="391"/>
      <c r="M306" s="391"/>
      <c r="N306" s="391"/>
      <c r="O306" s="391"/>
      <c r="P306" s="391"/>
      <c r="Q306" s="391"/>
      <c r="R306" s="391"/>
      <c r="S306" s="391"/>
      <c r="T306" s="391"/>
      <c r="U306" s="391"/>
      <c r="V306" s="391"/>
      <c r="W306" s="391"/>
      <c r="X306" s="391"/>
      <c r="Y306" s="391"/>
      <c r="Z306" s="391"/>
    </row>
    <row r="307" spans="1:26" ht="15.75" customHeight="1">
      <c r="A307" s="391"/>
      <c r="B307" s="391"/>
      <c r="C307" s="391"/>
      <c r="D307" s="391"/>
      <c r="E307" s="391"/>
      <c r="F307" s="391"/>
      <c r="G307" s="391"/>
      <c r="H307" s="391"/>
      <c r="I307" s="391"/>
      <c r="J307" s="391"/>
      <c r="K307" s="391"/>
      <c r="L307" s="391"/>
      <c r="M307" s="391"/>
      <c r="N307" s="391"/>
      <c r="O307" s="391"/>
      <c r="P307" s="391"/>
      <c r="Q307" s="391"/>
      <c r="R307" s="391"/>
      <c r="S307" s="391"/>
      <c r="T307" s="391"/>
      <c r="U307" s="391"/>
      <c r="V307" s="391"/>
      <c r="W307" s="391"/>
      <c r="X307" s="391"/>
      <c r="Y307" s="391"/>
      <c r="Z307" s="391"/>
    </row>
    <row r="308" spans="1:26" ht="15.75" customHeight="1">
      <c r="A308" s="391"/>
      <c r="B308" s="391"/>
      <c r="C308" s="391"/>
      <c r="D308" s="391"/>
      <c r="E308" s="391"/>
      <c r="F308" s="391"/>
      <c r="G308" s="391"/>
      <c r="H308" s="391"/>
      <c r="I308" s="391"/>
      <c r="J308" s="391"/>
      <c r="K308" s="391"/>
      <c r="L308" s="391"/>
      <c r="M308" s="391"/>
      <c r="N308" s="391"/>
      <c r="O308" s="391"/>
      <c r="P308" s="391"/>
      <c r="Q308" s="391"/>
      <c r="R308" s="391"/>
      <c r="S308" s="391"/>
      <c r="T308" s="391"/>
      <c r="U308" s="391"/>
      <c r="V308" s="391"/>
      <c r="W308" s="391"/>
      <c r="X308" s="391"/>
      <c r="Y308" s="391"/>
      <c r="Z308" s="391"/>
    </row>
    <row r="309" spans="1:26" ht="15.75" customHeight="1">
      <c r="A309" s="391"/>
      <c r="B309" s="391"/>
      <c r="C309" s="391"/>
      <c r="D309" s="391"/>
      <c r="E309" s="391"/>
      <c r="F309" s="391"/>
      <c r="G309" s="391"/>
      <c r="H309" s="391"/>
      <c r="I309" s="391"/>
      <c r="J309" s="391"/>
      <c r="K309" s="391"/>
      <c r="L309" s="391"/>
      <c r="M309" s="391"/>
      <c r="N309" s="391"/>
      <c r="O309" s="391"/>
      <c r="P309" s="391"/>
      <c r="Q309" s="391"/>
      <c r="R309" s="391"/>
      <c r="S309" s="391"/>
      <c r="T309" s="391"/>
      <c r="U309" s="391"/>
      <c r="V309" s="391"/>
      <c r="W309" s="391"/>
      <c r="X309" s="391"/>
      <c r="Y309" s="391"/>
      <c r="Z309" s="391"/>
    </row>
    <row r="310" spans="1:26" ht="15.75" customHeight="1">
      <c r="A310" s="391"/>
      <c r="B310" s="391"/>
      <c r="C310" s="391"/>
      <c r="D310" s="391"/>
      <c r="E310" s="391"/>
      <c r="F310" s="391"/>
      <c r="G310" s="391"/>
      <c r="H310" s="391"/>
      <c r="I310" s="391"/>
      <c r="J310" s="391"/>
      <c r="K310" s="391"/>
      <c r="L310" s="391"/>
      <c r="M310" s="391"/>
      <c r="N310" s="391"/>
      <c r="O310" s="391"/>
      <c r="P310" s="391"/>
      <c r="Q310" s="391"/>
      <c r="R310" s="391"/>
      <c r="S310" s="391"/>
      <c r="T310" s="391"/>
      <c r="U310" s="391"/>
      <c r="V310" s="391"/>
      <c r="W310" s="391"/>
      <c r="X310" s="391"/>
      <c r="Y310" s="391"/>
      <c r="Z310" s="391"/>
    </row>
    <row r="311" spans="1:26" ht="15.75" customHeight="1">
      <c r="A311" s="391"/>
      <c r="B311" s="391"/>
      <c r="C311" s="391"/>
      <c r="D311" s="391"/>
      <c r="E311" s="391"/>
      <c r="F311" s="391"/>
      <c r="G311" s="391"/>
      <c r="H311" s="391"/>
      <c r="I311" s="391"/>
      <c r="J311" s="391"/>
      <c r="K311" s="391"/>
      <c r="L311" s="391"/>
      <c r="M311" s="391"/>
      <c r="N311" s="391"/>
      <c r="O311" s="391"/>
      <c r="P311" s="391"/>
      <c r="Q311" s="391"/>
      <c r="R311" s="391"/>
      <c r="S311" s="391"/>
      <c r="T311" s="391"/>
      <c r="U311" s="391"/>
      <c r="V311" s="391"/>
      <c r="W311" s="391"/>
      <c r="X311" s="391"/>
      <c r="Y311" s="391"/>
      <c r="Z311" s="391"/>
    </row>
    <row r="312" spans="1:26" ht="15.75" customHeight="1">
      <c r="A312" s="391"/>
      <c r="B312" s="391"/>
      <c r="C312" s="391"/>
      <c r="D312" s="391"/>
      <c r="E312" s="391"/>
      <c r="F312" s="391"/>
      <c r="G312" s="391"/>
      <c r="H312" s="391"/>
      <c r="I312" s="391"/>
      <c r="J312" s="391"/>
      <c r="K312" s="391"/>
      <c r="L312" s="391"/>
      <c r="M312" s="391"/>
      <c r="N312" s="391"/>
      <c r="O312" s="391"/>
      <c r="P312" s="391"/>
      <c r="Q312" s="391"/>
      <c r="R312" s="391"/>
      <c r="S312" s="391"/>
      <c r="T312" s="391"/>
      <c r="U312" s="391"/>
      <c r="V312" s="391"/>
      <c r="W312" s="391"/>
      <c r="X312" s="391"/>
      <c r="Y312" s="391"/>
      <c r="Z312" s="391"/>
    </row>
    <row r="313" spans="1:26" ht="15.75" customHeight="1">
      <c r="A313" s="391"/>
      <c r="B313" s="391"/>
      <c r="C313" s="391"/>
      <c r="D313" s="391"/>
      <c r="E313" s="391"/>
      <c r="F313" s="391"/>
      <c r="G313" s="391"/>
      <c r="H313" s="391"/>
      <c r="I313" s="391"/>
      <c r="J313" s="391"/>
      <c r="K313" s="391"/>
      <c r="L313" s="391"/>
      <c r="M313" s="391"/>
      <c r="N313" s="391"/>
      <c r="O313" s="391"/>
      <c r="P313" s="391"/>
      <c r="Q313" s="391"/>
      <c r="R313" s="391"/>
      <c r="S313" s="391"/>
      <c r="T313" s="391"/>
      <c r="U313" s="391"/>
      <c r="V313" s="391"/>
      <c r="W313" s="391"/>
      <c r="X313" s="391"/>
      <c r="Y313" s="391"/>
      <c r="Z313" s="391"/>
    </row>
    <row r="314" spans="1:26" ht="15.75" customHeight="1">
      <c r="A314" s="391"/>
      <c r="B314" s="391"/>
      <c r="C314" s="391"/>
      <c r="D314" s="391"/>
      <c r="E314" s="391"/>
      <c r="F314" s="391"/>
      <c r="G314" s="391"/>
      <c r="H314" s="391"/>
      <c r="I314" s="391"/>
      <c r="J314" s="391"/>
      <c r="K314" s="391"/>
      <c r="L314" s="391"/>
      <c r="M314" s="391"/>
      <c r="N314" s="391"/>
      <c r="O314" s="391"/>
      <c r="P314" s="391"/>
      <c r="Q314" s="391"/>
      <c r="R314" s="391"/>
      <c r="S314" s="391"/>
      <c r="T314" s="391"/>
      <c r="U314" s="391"/>
      <c r="V314" s="391"/>
      <c r="W314" s="391"/>
      <c r="X314" s="391"/>
      <c r="Y314" s="391"/>
      <c r="Z314" s="391"/>
    </row>
    <row r="315" spans="1:26" ht="15.75" customHeight="1">
      <c r="A315" s="391"/>
      <c r="B315" s="391"/>
      <c r="C315" s="391"/>
      <c r="D315" s="391"/>
      <c r="E315" s="391"/>
      <c r="F315" s="391"/>
      <c r="G315" s="391"/>
      <c r="H315" s="391"/>
      <c r="I315" s="391"/>
      <c r="J315" s="391"/>
      <c r="K315" s="391"/>
      <c r="L315" s="391"/>
      <c r="M315" s="391"/>
      <c r="N315" s="391"/>
      <c r="O315" s="391"/>
      <c r="P315" s="391"/>
      <c r="Q315" s="391"/>
      <c r="R315" s="391"/>
      <c r="S315" s="391"/>
      <c r="T315" s="391"/>
      <c r="U315" s="391"/>
      <c r="V315" s="391"/>
      <c r="W315" s="391"/>
      <c r="X315" s="391"/>
      <c r="Y315" s="391"/>
      <c r="Z315" s="391"/>
    </row>
    <row r="316" spans="1:26" ht="15.75" customHeight="1">
      <c r="A316" s="391"/>
      <c r="B316" s="391"/>
      <c r="C316" s="391"/>
      <c r="D316" s="391"/>
      <c r="E316" s="391"/>
      <c r="F316" s="391"/>
      <c r="G316" s="391"/>
      <c r="H316" s="391"/>
      <c r="I316" s="391"/>
      <c r="J316" s="391"/>
      <c r="K316" s="391"/>
      <c r="L316" s="391"/>
      <c r="M316" s="391"/>
      <c r="N316" s="391"/>
      <c r="O316" s="391"/>
      <c r="P316" s="391"/>
      <c r="Q316" s="391"/>
      <c r="R316" s="391"/>
      <c r="S316" s="391"/>
      <c r="T316" s="391"/>
      <c r="U316" s="391"/>
      <c r="V316" s="391"/>
      <c r="W316" s="391"/>
      <c r="X316" s="391"/>
      <c r="Y316" s="391"/>
      <c r="Z316" s="391"/>
    </row>
    <row r="317" spans="1:26" ht="15.75" customHeight="1">
      <c r="A317" s="391"/>
      <c r="B317" s="391"/>
      <c r="C317" s="391"/>
      <c r="D317" s="391"/>
      <c r="E317" s="391"/>
      <c r="F317" s="391"/>
      <c r="G317" s="391"/>
      <c r="H317" s="391"/>
      <c r="I317" s="391"/>
      <c r="J317" s="391"/>
      <c r="K317" s="391"/>
      <c r="L317" s="391"/>
      <c r="M317" s="391"/>
      <c r="N317" s="391"/>
      <c r="O317" s="391"/>
      <c r="P317" s="391"/>
      <c r="Q317" s="391"/>
      <c r="R317" s="391"/>
      <c r="S317" s="391"/>
      <c r="T317" s="391"/>
      <c r="U317" s="391"/>
      <c r="V317" s="391"/>
      <c r="W317" s="391"/>
      <c r="X317" s="391"/>
      <c r="Y317" s="391"/>
      <c r="Z317" s="391"/>
    </row>
    <row r="318" spans="1:26" ht="15.75" customHeight="1">
      <c r="A318" s="391"/>
      <c r="B318" s="391"/>
      <c r="C318" s="391"/>
      <c r="D318" s="391"/>
      <c r="E318" s="391"/>
      <c r="F318" s="391"/>
      <c r="G318" s="391"/>
      <c r="H318" s="391"/>
      <c r="I318" s="391"/>
      <c r="J318" s="391"/>
      <c r="K318" s="391"/>
      <c r="L318" s="391"/>
      <c r="M318" s="391"/>
      <c r="N318" s="391"/>
      <c r="O318" s="391"/>
      <c r="P318" s="391"/>
      <c r="Q318" s="391"/>
      <c r="R318" s="391"/>
      <c r="S318" s="391"/>
      <c r="T318" s="391"/>
      <c r="U318" s="391"/>
      <c r="V318" s="391"/>
      <c r="W318" s="391"/>
      <c r="X318" s="391"/>
      <c r="Y318" s="391"/>
      <c r="Z318" s="391"/>
    </row>
    <row r="319" spans="1:26" ht="15.75" customHeight="1">
      <c r="A319" s="391"/>
      <c r="B319" s="391"/>
      <c r="C319" s="391"/>
      <c r="D319" s="391"/>
      <c r="E319" s="391"/>
      <c r="F319" s="391"/>
      <c r="G319" s="391"/>
      <c r="H319" s="391"/>
      <c r="I319" s="391"/>
      <c r="J319" s="391"/>
      <c r="K319" s="391"/>
      <c r="L319" s="391"/>
      <c r="M319" s="391"/>
      <c r="N319" s="391"/>
      <c r="O319" s="391"/>
      <c r="P319" s="391"/>
      <c r="Q319" s="391"/>
      <c r="R319" s="391"/>
      <c r="S319" s="391"/>
      <c r="T319" s="391"/>
      <c r="U319" s="391"/>
      <c r="V319" s="391"/>
      <c r="W319" s="391"/>
      <c r="X319" s="391"/>
      <c r="Y319" s="391"/>
      <c r="Z319" s="391"/>
    </row>
    <row r="320" spans="1:26" ht="15.75" customHeight="1">
      <c r="A320" s="391"/>
      <c r="B320" s="391"/>
      <c r="C320" s="391"/>
      <c r="D320" s="391"/>
      <c r="E320" s="391"/>
      <c r="F320" s="391"/>
      <c r="G320" s="391"/>
      <c r="H320" s="391"/>
      <c r="I320" s="391"/>
      <c r="J320" s="391"/>
      <c r="K320" s="391"/>
      <c r="L320" s="391"/>
      <c r="M320" s="391"/>
      <c r="N320" s="391"/>
      <c r="O320" s="391"/>
      <c r="P320" s="391"/>
      <c r="Q320" s="391"/>
      <c r="R320" s="391"/>
      <c r="S320" s="391"/>
      <c r="T320" s="391"/>
      <c r="U320" s="391"/>
      <c r="V320" s="391"/>
      <c r="W320" s="391"/>
      <c r="X320" s="391"/>
      <c r="Y320" s="391"/>
      <c r="Z320" s="391"/>
    </row>
    <row r="321" spans="1:26" ht="15.75" customHeight="1">
      <c r="A321" s="391"/>
      <c r="B321" s="391"/>
      <c r="C321" s="391"/>
      <c r="D321" s="391"/>
      <c r="E321" s="391"/>
      <c r="F321" s="391"/>
      <c r="G321" s="391"/>
      <c r="H321" s="391"/>
      <c r="I321" s="391"/>
      <c r="J321" s="391"/>
      <c r="K321" s="391"/>
      <c r="L321" s="391"/>
      <c r="M321" s="391"/>
      <c r="N321" s="391"/>
      <c r="O321" s="391"/>
      <c r="P321" s="391"/>
      <c r="Q321" s="391"/>
      <c r="R321" s="391"/>
      <c r="S321" s="391"/>
      <c r="T321" s="391"/>
      <c r="U321" s="391"/>
      <c r="V321" s="391"/>
      <c r="W321" s="391"/>
      <c r="X321" s="391"/>
      <c r="Y321" s="391"/>
      <c r="Z321" s="391"/>
    </row>
    <row r="322" spans="1:26" ht="15.75" customHeight="1">
      <c r="A322" s="391"/>
      <c r="B322" s="391"/>
      <c r="C322" s="391"/>
      <c r="D322" s="391"/>
      <c r="E322" s="391"/>
      <c r="F322" s="391"/>
      <c r="G322" s="391"/>
      <c r="H322" s="391"/>
      <c r="I322" s="391"/>
      <c r="J322" s="391"/>
      <c r="K322" s="391"/>
      <c r="L322" s="391"/>
      <c r="M322" s="391"/>
      <c r="N322" s="391"/>
      <c r="O322" s="391"/>
      <c r="P322" s="391"/>
      <c r="Q322" s="391"/>
      <c r="R322" s="391"/>
      <c r="S322" s="391"/>
      <c r="T322" s="391"/>
      <c r="U322" s="391"/>
      <c r="V322" s="391"/>
      <c r="W322" s="391"/>
      <c r="X322" s="391"/>
      <c r="Y322" s="391"/>
      <c r="Z322" s="391"/>
    </row>
    <row r="323" spans="1:26" ht="15.75" customHeight="1">
      <c r="A323" s="391"/>
      <c r="B323" s="391"/>
      <c r="C323" s="391"/>
      <c r="D323" s="391"/>
      <c r="E323" s="391"/>
      <c r="F323" s="391"/>
      <c r="G323" s="391"/>
      <c r="H323" s="391"/>
      <c r="I323" s="391"/>
      <c r="J323" s="391"/>
      <c r="K323" s="391"/>
      <c r="L323" s="391"/>
      <c r="M323" s="391"/>
      <c r="N323" s="391"/>
      <c r="O323" s="391"/>
      <c r="P323" s="391"/>
      <c r="Q323" s="391"/>
      <c r="R323" s="391"/>
      <c r="S323" s="391"/>
      <c r="T323" s="391"/>
      <c r="U323" s="391"/>
      <c r="V323" s="391"/>
      <c r="W323" s="391"/>
      <c r="X323" s="391"/>
      <c r="Y323" s="391"/>
      <c r="Z323" s="391"/>
    </row>
    <row r="324" spans="1:26" ht="15.75" customHeight="1">
      <c r="A324" s="391"/>
      <c r="B324" s="391"/>
      <c r="C324" s="391"/>
      <c r="D324" s="391"/>
      <c r="E324" s="391"/>
      <c r="F324" s="391"/>
      <c r="G324" s="391"/>
      <c r="H324" s="391"/>
      <c r="I324" s="391"/>
      <c r="J324" s="391"/>
      <c r="K324" s="391"/>
      <c r="L324" s="391"/>
      <c r="M324" s="391"/>
      <c r="N324" s="391"/>
      <c r="O324" s="391"/>
      <c r="P324" s="391"/>
      <c r="Q324" s="391"/>
      <c r="R324" s="391"/>
      <c r="S324" s="391"/>
      <c r="T324" s="391"/>
      <c r="U324" s="391"/>
      <c r="V324" s="391"/>
      <c r="W324" s="391"/>
      <c r="X324" s="391"/>
      <c r="Y324" s="391"/>
      <c r="Z324" s="391"/>
    </row>
    <row r="325" spans="1:26" ht="15.75" customHeight="1">
      <c r="A325" s="391"/>
      <c r="B325" s="391"/>
      <c r="C325" s="391"/>
      <c r="D325" s="391"/>
      <c r="E325" s="391"/>
      <c r="F325" s="391"/>
      <c r="G325" s="391"/>
      <c r="H325" s="391"/>
      <c r="I325" s="391"/>
      <c r="J325" s="391"/>
      <c r="K325" s="391"/>
      <c r="L325" s="391"/>
      <c r="M325" s="391"/>
      <c r="N325" s="391"/>
      <c r="O325" s="391"/>
      <c r="P325" s="391"/>
      <c r="Q325" s="391"/>
      <c r="R325" s="391"/>
      <c r="S325" s="391"/>
      <c r="T325" s="391"/>
      <c r="U325" s="391"/>
      <c r="V325" s="391"/>
      <c r="W325" s="391"/>
      <c r="X325" s="391"/>
      <c r="Y325" s="391"/>
      <c r="Z325" s="391"/>
    </row>
    <row r="326" spans="1:26" ht="15.75" customHeight="1">
      <c r="A326" s="391"/>
      <c r="B326" s="391"/>
      <c r="C326" s="391"/>
      <c r="D326" s="391"/>
      <c r="E326" s="391"/>
      <c r="F326" s="391"/>
      <c r="G326" s="391"/>
      <c r="H326" s="391"/>
      <c r="I326" s="391"/>
      <c r="J326" s="391"/>
      <c r="K326" s="391"/>
      <c r="L326" s="391"/>
      <c r="M326" s="391"/>
      <c r="N326" s="391"/>
      <c r="O326" s="391"/>
      <c r="P326" s="391"/>
      <c r="Q326" s="391"/>
      <c r="R326" s="391"/>
      <c r="S326" s="391"/>
      <c r="T326" s="391"/>
      <c r="U326" s="391"/>
      <c r="V326" s="391"/>
      <c r="W326" s="391"/>
      <c r="X326" s="391"/>
      <c r="Y326" s="391"/>
      <c r="Z326" s="391"/>
    </row>
    <row r="327" spans="1:26" ht="15.75" customHeight="1">
      <c r="A327" s="391"/>
      <c r="B327" s="391"/>
      <c r="C327" s="391"/>
      <c r="D327" s="391"/>
      <c r="E327" s="391"/>
      <c r="F327" s="391"/>
      <c r="G327" s="391"/>
      <c r="H327" s="391"/>
      <c r="I327" s="391"/>
      <c r="J327" s="391"/>
      <c r="K327" s="391"/>
      <c r="L327" s="391"/>
      <c r="M327" s="391"/>
      <c r="N327" s="391"/>
      <c r="O327" s="391"/>
      <c r="P327" s="391"/>
      <c r="Q327" s="391"/>
      <c r="R327" s="391"/>
      <c r="S327" s="391"/>
      <c r="T327" s="391"/>
      <c r="U327" s="391"/>
      <c r="V327" s="391"/>
      <c r="W327" s="391"/>
      <c r="X327" s="391"/>
      <c r="Y327" s="391"/>
      <c r="Z327" s="391"/>
    </row>
    <row r="328" spans="1:26" ht="15.75" customHeight="1">
      <c r="A328" s="391"/>
      <c r="B328" s="391"/>
      <c r="C328" s="391"/>
      <c r="D328" s="391"/>
      <c r="E328" s="391"/>
      <c r="F328" s="391"/>
      <c r="G328" s="391"/>
      <c r="H328" s="391"/>
      <c r="I328" s="391"/>
      <c r="J328" s="391"/>
      <c r="K328" s="391"/>
      <c r="L328" s="391"/>
      <c r="M328" s="391"/>
      <c r="N328" s="391"/>
      <c r="O328" s="391"/>
      <c r="P328" s="391"/>
      <c r="Q328" s="391"/>
      <c r="R328" s="391"/>
      <c r="S328" s="391"/>
      <c r="T328" s="391"/>
      <c r="U328" s="391"/>
      <c r="V328" s="391"/>
      <c r="W328" s="391"/>
      <c r="X328" s="391"/>
      <c r="Y328" s="391"/>
      <c r="Z328" s="391"/>
    </row>
    <row r="329" spans="1:26" ht="15.75" customHeight="1">
      <c r="A329" s="391"/>
      <c r="B329" s="391"/>
      <c r="C329" s="391"/>
      <c r="D329" s="391"/>
      <c r="E329" s="391"/>
      <c r="F329" s="391"/>
      <c r="G329" s="391"/>
      <c r="H329" s="391"/>
      <c r="I329" s="391"/>
      <c r="J329" s="391"/>
      <c r="K329" s="391"/>
      <c r="L329" s="391"/>
      <c r="M329" s="391"/>
      <c r="N329" s="391"/>
      <c r="O329" s="391"/>
      <c r="P329" s="391"/>
      <c r="Q329" s="391"/>
      <c r="R329" s="391"/>
      <c r="S329" s="391"/>
      <c r="T329" s="391"/>
      <c r="U329" s="391"/>
      <c r="V329" s="391"/>
      <c r="W329" s="391"/>
      <c r="X329" s="391"/>
      <c r="Y329" s="391"/>
      <c r="Z329" s="391"/>
    </row>
    <row r="330" spans="1:26" ht="15.75" customHeight="1">
      <c r="A330" s="391"/>
      <c r="B330" s="391"/>
      <c r="C330" s="391"/>
      <c r="D330" s="391"/>
      <c r="E330" s="391"/>
      <c r="F330" s="391"/>
      <c r="G330" s="391"/>
      <c r="H330" s="391"/>
      <c r="I330" s="391"/>
      <c r="J330" s="391"/>
      <c r="K330" s="391"/>
      <c r="L330" s="391"/>
      <c r="M330" s="391"/>
      <c r="N330" s="391"/>
      <c r="O330" s="391"/>
      <c r="P330" s="391"/>
      <c r="Q330" s="391"/>
      <c r="R330" s="391"/>
      <c r="S330" s="391"/>
      <c r="T330" s="391"/>
      <c r="U330" s="391"/>
      <c r="V330" s="391"/>
      <c r="W330" s="391"/>
      <c r="X330" s="391"/>
      <c r="Y330" s="391"/>
      <c r="Z330" s="391"/>
    </row>
    <row r="331" spans="1:26" ht="15.75" customHeight="1">
      <c r="A331" s="391"/>
      <c r="B331" s="391"/>
      <c r="C331" s="391"/>
      <c r="D331" s="391"/>
      <c r="E331" s="391"/>
      <c r="F331" s="391"/>
      <c r="G331" s="391"/>
      <c r="H331" s="391"/>
      <c r="I331" s="391"/>
      <c r="J331" s="391"/>
      <c r="K331" s="391"/>
      <c r="L331" s="391"/>
      <c r="M331" s="391"/>
      <c r="N331" s="391"/>
      <c r="O331" s="391"/>
      <c r="P331" s="391"/>
      <c r="Q331" s="391"/>
      <c r="R331" s="391"/>
      <c r="S331" s="391"/>
      <c r="T331" s="391"/>
      <c r="U331" s="391"/>
      <c r="V331" s="391"/>
      <c r="W331" s="391"/>
      <c r="X331" s="391"/>
      <c r="Y331" s="391"/>
      <c r="Z331" s="391"/>
    </row>
    <row r="332" spans="1:26" ht="15.75" customHeight="1">
      <c r="A332" s="391"/>
      <c r="B332" s="391"/>
      <c r="C332" s="391"/>
      <c r="D332" s="391"/>
      <c r="E332" s="391"/>
      <c r="F332" s="391"/>
      <c r="G332" s="391"/>
      <c r="H332" s="391"/>
      <c r="I332" s="391"/>
      <c r="J332" s="391"/>
      <c r="K332" s="391"/>
      <c r="L332" s="391"/>
      <c r="M332" s="391"/>
      <c r="N332" s="391"/>
      <c r="O332" s="391"/>
      <c r="P332" s="391"/>
      <c r="Q332" s="391"/>
      <c r="R332" s="391"/>
      <c r="S332" s="391"/>
      <c r="T332" s="391"/>
      <c r="U332" s="391"/>
      <c r="V332" s="391"/>
      <c r="W332" s="391"/>
      <c r="X332" s="391"/>
      <c r="Y332" s="391"/>
      <c r="Z332" s="391"/>
    </row>
    <row r="333" spans="1:26" ht="15.75" customHeight="1">
      <c r="A333" s="391"/>
      <c r="B333" s="391"/>
      <c r="C333" s="391"/>
      <c r="D333" s="391"/>
      <c r="E333" s="391"/>
      <c r="F333" s="391"/>
      <c r="G333" s="391"/>
      <c r="H333" s="391"/>
      <c r="I333" s="391"/>
      <c r="J333" s="391"/>
      <c r="K333" s="391"/>
      <c r="L333" s="391"/>
      <c r="M333" s="391"/>
      <c r="N333" s="391"/>
      <c r="O333" s="391"/>
      <c r="P333" s="391"/>
      <c r="Q333" s="391"/>
      <c r="R333" s="391"/>
      <c r="S333" s="391"/>
      <c r="T333" s="391"/>
      <c r="U333" s="391"/>
      <c r="V333" s="391"/>
      <c r="W333" s="391"/>
      <c r="X333" s="391"/>
      <c r="Y333" s="391"/>
      <c r="Z333" s="391"/>
    </row>
    <row r="334" spans="1:26" ht="15.75" customHeight="1">
      <c r="A334" s="391"/>
      <c r="B334" s="391"/>
      <c r="C334" s="391"/>
      <c r="D334" s="391"/>
      <c r="E334" s="391"/>
      <c r="F334" s="391"/>
      <c r="G334" s="391"/>
      <c r="H334" s="391"/>
      <c r="I334" s="391"/>
      <c r="J334" s="391"/>
      <c r="K334" s="391"/>
      <c r="L334" s="391"/>
      <c r="M334" s="391"/>
      <c r="N334" s="391"/>
      <c r="O334" s="391"/>
      <c r="P334" s="391"/>
      <c r="Q334" s="391"/>
      <c r="R334" s="391"/>
      <c r="S334" s="391"/>
      <c r="T334" s="391"/>
      <c r="U334" s="391"/>
      <c r="V334" s="391"/>
      <c r="W334" s="391"/>
      <c r="X334" s="391"/>
      <c r="Y334" s="391"/>
      <c r="Z334" s="391"/>
    </row>
    <row r="335" spans="1:26" ht="15.75" customHeight="1">
      <c r="A335" s="391"/>
      <c r="B335" s="391"/>
      <c r="C335" s="391"/>
      <c r="D335" s="391"/>
      <c r="E335" s="391"/>
      <c r="F335" s="391"/>
      <c r="G335" s="391"/>
      <c r="H335" s="391"/>
      <c r="I335" s="391"/>
      <c r="J335" s="391"/>
      <c r="K335" s="391"/>
      <c r="L335" s="391"/>
      <c r="M335" s="391"/>
      <c r="N335" s="391"/>
      <c r="O335" s="391"/>
      <c r="P335" s="391"/>
      <c r="Q335" s="391"/>
      <c r="R335" s="391"/>
      <c r="S335" s="391"/>
      <c r="T335" s="391"/>
      <c r="U335" s="391"/>
      <c r="V335" s="391"/>
      <c r="W335" s="391"/>
      <c r="X335" s="391"/>
      <c r="Y335" s="391"/>
      <c r="Z335" s="391"/>
    </row>
    <row r="336" spans="1:26" ht="15.75" customHeight="1">
      <c r="A336" s="391"/>
      <c r="B336" s="391"/>
      <c r="C336" s="391"/>
      <c r="D336" s="391"/>
      <c r="E336" s="391"/>
      <c r="F336" s="391"/>
      <c r="G336" s="391"/>
      <c r="H336" s="391"/>
      <c r="I336" s="391"/>
      <c r="J336" s="391"/>
      <c r="K336" s="391"/>
      <c r="L336" s="391"/>
      <c r="M336" s="391"/>
      <c r="N336" s="391"/>
      <c r="O336" s="391"/>
      <c r="P336" s="391"/>
      <c r="Q336" s="391"/>
      <c r="R336" s="391"/>
      <c r="S336" s="391"/>
      <c r="T336" s="391"/>
      <c r="U336" s="391"/>
      <c r="V336" s="391"/>
      <c r="W336" s="391"/>
      <c r="X336" s="391"/>
      <c r="Y336" s="391"/>
      <c r="Z336" s="391"/>
    </row>
    <row r="337" spans="1:26" ht="15.75" customHeight="1">
      <c r="A337" s="391"/>
      <c r="B337" s="391"/>
      <c r="C337" s="391"/>
      <c r="D337" s="391"/>
      <c r="E337" s="391"/>
      <c r="F337" s="391"/>
      <c r="G337" s="391"/>
      <c r="H337" s="391"/>
      <c r="I337" s="391"/>
      <c r="J337" s="391"/>
      <c r="K337" s="391"/>
      <c r="L337" s="391"/>
      <c r="M337" s="391"/>
      <c r="N337" s="391"/>
      <c r="O337" s="391"/>
      <c r="P337" s="391"/>
      <c r="Q337" s="391"/>
      <c r="R337" s="391"/>
      <c r="S337" s="391"/>
      <c r="T337" s="391"/>
      <c r="U337" s="391"/>
      <c r="V337" s="391"/>
      <c r="W337" s="391"/>
      <c r="X337" s="391"/>
      <c r="Y337" s="391"/>
      <c r="Z337" s="391"/>
    </row>
    <row r="338" spans="1:26" ht="15.75" customHeight="1">
      <c r="A338" s="391"/>
      <c r="B338" s="391"/>
      <c r="C338" s="391"/>
      <c r="D338" s="391"/>
      <c r="E338" s="391"/>
      <c r="F338" s="391"/>
      <c r="G338" s="391"/>
      <c r="H338" s="391"/>
      <c r="I338" s="391"/>
      <c r="J338" s="391"/>
      <c r="K338" s="391"/>
      <c r="L338" s="391"/>
      <c r="M338" s="391"/>
      <c r="N338" s="391"/>
      <c r="O338" s="391"/>
      <c r="P338" s="391"/>
      <c r="Q338" s="391"/>
      <c r="R338" s="391"/>
      <c r="S338" s="391"/>
      <c r="T338" s="391"/>
      <c r="U338" s="391"/>
      <c r="V338" s="391"/>
      <c r="W338" s="391"/>
      <c r="X338" s="391"/>
      <c r="Y338" s="391"/>
      <c r="Z338" s="391"/>
    </row>
    <row r="339" spans="1:26" ht="15.75" customHeight="1">
      <c r="A339" s="391"/>
      <c r="B339" s="391"/>
      <c r="C339" s="391"/>
      <c r="D339" s="391"/>
      <c r="E339" s="391"/>
      <c r="F339" s="391"/>
      <c r="G339" s="391"/>
      <c r="H339" s="391"/>
      <c r="I339" s="391"/>
      <c r="J339" s="391"/>
      <c r="K339" s="391"/>
      <c r="L339" s="391"/>
      <c r="M339" s="391"/>
      <c r="N339" s="391"/>
      <c r="O339" s="391"/>
      <c r="P339" s="391"/>
      <c r="Q339" s="391"/>
      <c r="R339" s="391"/>
      <c r="S339" s="391"/>
      <c r="T339" s="391"/>
      <c r="U339" s="391"/>
      <c r="V339" s="391"/>
      <c r="W339" s="391"/>
      <c r="X339" s="391"/>
      <c r="Y339" s="391"/>
      <c r="Z339" s="391"/>
    </row>
    <row r="340" spans="1:26" ht="15.75" customHeight="1">
      <c r="A340" s="391"/>
      <c r="B340" s="391"/>
      <c r="C340" s="391"/>
      <c r="D340" s="391"/>
      <c r="E340" s="391"/>
      <c r="F340" s="391"/>
      <c r="G340" s="391"/>
      <c r="H340" s="391"/>
      <c r="I340" s="391"/>
      <c r="J340" s="391"/>
      <c r="K340" s="391"/>
      <c r="L340" s="391"/>
      <c r="M340" s="391"/>
      <c r="N340" s="391"/>
      <c r="O340" s="391"/>
      <c r="P340" s="391"/>
      <c r="Q340" s="391"/>
      <c r="R340" s="391"/>
      <c r="S340" s="391"/>
      <c r="T340" s="391"/>
      <c r="U340" s="391"/>
      <c r="V340" s="391"/>
      <c r="W340" s="391"/>
      <c r="X340" s="391"/>
      <c r="Y340" s="391"/>
      <c r="Z340" s="391"/>
    </row>
    <row r="341" spans="1:26" ht="15.75" customHeight="1">
      <c r="A341" s="391"/>
      <c r="B341" s="391"/>
      <c r="C341" s="391"/>
      <c r="D341" s="391"/>
      <c r="E341" s="391"/>
      <c r="F341" s="391"/>
      <c r="G341" s="391"/>
      <c r="H341" s="391"/>
      <c r="I341" s="391"/>
      <c r="J341" s="391"/>
      <c r="K341" s="391"/>
      <c r="L341" s="391"/>
      <c r="M341" s="391"/>
      <c r="N341" s="391"/>
      <c r="O341" s="391"/>
      <c r="P341" s="391"/>
      <c r="Q341" s="391"/>
      <c r="R341" s="391"/>
      <c r="S341" s="391"/>
      <c r="T341" s="391"/>
      <c r="U341" s="391"/>
      <c r="V341" s="391"/>
      <c r="W341" s="391"/>
      <c r="X341" s="391"/>
      <c r="Y341" s="391"/>
      <c r="Z341" s="391"/>
    </row>
    <row r="342" spans="1:26" ht="15.75" customHeight="1">
      <c r="A342" s="391"/>
      <c r="B342" s="391"/>
      <c r="C342" s="391"/>
      <c r="D342" s="391"/>
      <c r="E342" s="391"/>
      <c r="F342" s="391"/>
      <c r="G342" s="391"/>
      <c r="H342" s="391"/>
      <c r="I342" s="391"/>
      <c r="J342" s="391"/>
      <c r="K342" s="391"/>
      <c r="L342" s="391"/>
      <c r="M342" s="391"/>
      <c r="N342" s="391"/>
      <c r="O342" s="391"/>
      <c r="P342" s="391"/>
      <c r="Q342" s="391"/>
      <c r="R342" s="391"/>
      <c r="S342" s="391"/>
      <c r="T342" s="391"/>
      <c r="U342" s="391"/>
      <c r="V342" s="391"/>
      <c r="W342" s="391"/>
      <c r="X342" s="391"/>
      <c r="Y342" s="391"/>
      <c r="Z342" s="391"/>
    </row>
    <row r="343" spans="1:26" ht="15.75" customHeight="1">
      <c r="A343" s="391"/>
      <c r="B343" s="391"/>
      <c r="C343" s="391"/>
      <c r="D343" s="391"/>
      <c r="E343" s="391"/>
      <c r="F343" s="391"/>
      <c r="G343" s="391"/>
      <c r="H343" s="391"/>
      <c r="I343" s="391"/>
      <c r="J343" s="391"/>
      <c r="K343" s="391"/>
      <c r="L343" s="391"/>
      <c r="M343" s="391"/>
      <c r="N343" s="391"/>
      <c r="O343" s="391"/>
      <c r="P343" s="391"/>
      <c r="Q343" s="391"/>
      <c r="R343" s="391"/>
      <c r="S343" s="391"/>
      <c r="T343" s="391"/>
      <c r="U343" s="391"/>
      <c r="V343" s="391"/>
      <c r="W343" s="391"/>
      <c r="X343" s="391"/>
      <c r="Y343" s="391"/>
      <c r="Z343" s="391"/>
    </row>
    <row r="344" spans="1:26" ht="15.75" customHeight="1">
      <c r="A344" s="391"/>
      <c r="B344" s="391"/>
      <c r="C344" s="391"/>
      <c r="D344" s="391"/>
      <c r="E344" s="391"/>
      <c r="F344" s="391"/>
      <c r="G344" s="391"/>
      <c r="H344" s="391"/>
      <c r="I344" s="391"/>
      <c r="J344" s="391"/>
      <c r="K344" s="391"/>
      <c r="L344" s="391"/>
      <c r="M344" s="391"/>
      <c r="N344" s="391"/>
      <c r="O344" s="391"/>
      <c r="P344" s="391"/>
      <c r="Q344" s="391"/>
      <c r="R344" s="391"/>
      <c r="S344" s="391"/>
      <c r="T344" s="391"/>
      <c r="U344" s="391"/>
      <c r="V344" s="391"/>
      <c r="W344" s="391"/>
      <c r="X344" s="391"/>
      <c r="Y344" s="391"/>
      <c r="Z344" s="391"/>
    </row>
    <row r="345" spans="1:26" ht="15.75" customHeight="1">
      <c r="A345" s="391"/>
      <c r="B345" s="391"/>
      <c r="C345" s="391"/>
      <c r="D345" s="391"/>
      <c r="E345" s="391"/>
      <c r="F345" s="391"/>
      <c r="G345" s="391"/>
      <c r="H345" s="391"/>
      <c r="I345" s="391"/>
      <c r="J345" s="391"/>
      <c r="K345" s="391"/>
      <c r="L345" s="391"/>
      <c r="M345" s="391"/>
      <c r="N345" s="391"/>
      <c r="O345" s="391"/>
      <c r="P345" s="391"/>
      <c r="Q345" s="391"/>
      <c r="R345" s="391"/>
      <c r="S345" s="391"/>
      <c r="T345" s="391"/>
      <c r="U345" s="391"/>
      <c r="V345" s="391"/>
      <c r="W345" s="391"/>
      <c r="X345" s="391"/>
      <c r="Y345" s="391"/>
      <c r="Z345" s="391"/>
    </row>
    <row r="346" spans="1:26" ht="15.75" customHeight="1">
      <c r="A346" s="391"/>
      <c r="B346" s="391"/>
      <c r="C346" s="391"/>
      <c r="D346" s="391"/>
      <c r="E346" s="391"/>
      <c r="F346" s="391"/>
      <c r="G346" s="391"/>
      <c r="H346" s="391"/>
      <c r="I346" s="391"/>
      <c r="J346" s="391"/>
      <c r="K346" s="391"/>
      <c r="L346" s="391"/>
      <c r="M346" s="391"/>
      <c r="N346" s="391"/>
      <c r="O346" s="391"/>
      <c r="P346" s="391"/>
      <c r="Q346" s="391"/>
      <c r="R346" s="391"/>
      <c r="S346" s="391"/>
      <c r="T346" s="391"/>
      <c r="U346" s="391"/>
      <c r="V346" s="391"/>
      <c r="W346" s="391"/>
      <c r="X346" s="391"/>
      <c r="Y346" s="391"/>
      <c r="Z346" s="391"/>
    </row>
    <row r="347" spans="1:26" ht="15.75" customHeight="1">
      <c r="A347" s="391"/>
      <c r="B347" s="391"/>
      <c r="C347" s="391"/>
      <c r="D347" s="391"/>
      <c r="E347" s="391"/>
      <c r="F347" s="391"/>
      <c r="G347" s="391"/>
      <c r="H347" s="391"/>
      <c r="I347" s="391"/>
      <c r="J347" s="391"/>
      <c r="K347" s="391"/>
      <c r="L347" s="391"/>
      <c r="M347" s="391"/>
      <c r="N347" s="391"/>
      <c r="O347" s="391"/>
      <c r="P347" s="391"/>
      <c r="Q347" s="391"/>
      <c r="R347" s="391"/>
      <c r="S347" s="391"/>
      <c r="T347" s="391"/>
      <c r="U347" s="391"/>
      <c r="V347" s="391"/>
      <c r="W347" s="391"/>
      <c r="X347" s="391"/>
      <c r="Y347" s="391"/>
      <c r="Z347" s="391"/>
    </row>
    <row r="348" spans="1:26" ht="15.75" customHeight="1">
      <c r="A348" s="391"/>
      <c r="B348" s="391"/>
      <c r="C348" s="391"/>
      <c r="D348" s="391"/>
      <c r="E348" s="391"/>
      <c r="F348" s="391"/>
      <c r="G348" s="391"/>
      <c r="H348" s="391"/>
      <c r="I348" s="391"/>
      <c r="J348" s="391"/>
      <c r="K348" s="391"/>
      <c r="L348" s="391"/>
      <c r="M348" s="391"/>
      <c r="N348" s="391"/>
      <c r="O348" s="391"/>
      <c r="P348" s="391"/>
      <c r="Q348" s="391"/>
      <c r="R348" s="391"/>
      <c r="S348" s="391"/>
      <c r="T348" s="391"/>
      <c r="U348" s="391"/>
      <c r="V348" s="391"/>
      <c r="W348" s="391"/>
      <c r="X348" s="391"/>
      <c r="Y348" s="391"/>
      <c r="Z348" s="391"/>
    </row>
    <row r="349" spans="1:26" ht="15.75" customHeight="1">
      <c r="A349" s="391"/>
      <c r="B349" s="391"/>
      <c r="C349" s="391"/>
      <c r="D349" s="391"/>
      <c r="E349" s="391"/>
      <c r="F349" s="391"/>
      <c r="G349" s="391"/>
      <c r="H349" s="391"/>
      <c r="I349" s="391"/>
      <c r="J349" s="391"/>
      <c r="K349" s="391"/>
      <c r="L349" s="391"/>
      <c r="M349" s="391"/>
      <c r="N349" s="391"/>
      <c r="O349" s="391"/>
      <c r="P349" s="391"/>
      <c r="Q349" s="391"/>
      <c r="R349" s="391"/>
      <c r="S349" s="391"/>
      <c r="T349" s="391"/>
      <c r="U349" s="391"/>
      <c r="V349" s="391"/>
      <c r="W349" s="391"/>
      <c r="X349" s="391"/>
      <c r="Y349" s="391"/>
      <c r="Z349" s="391"/>
    </row>
    <row r="350" spans="1:26" ht="15.75" customHeight="1">
      <c r="A350" s="391"/>
      <c r="B350" s="391"/>
      <c r="C350" s="391"/>
      <c r="D350" s="391"/>
      <c r="E350" s="391"/>
      <c r="F350" s="391"/>
      <c r="G350" s="391"/>
      <c r="H350" s="391"/>
      <c r="I350" s="391"/>
      <c r="J350" s="391"/>
      <c r="K350" s="391"/>
      <c r="L350" s="391"/>
      <c r="M350" s="391"/>
      <c r="N350" s="391"/>
      <c r="O350" s="391"/>
      <c r="P350" s="391"/>
      <c r="Q350" s="391"/>
      <c r="R350" s="391"/>
      <c r="S350" s="391"/>
      <c r="T350" s="391"/>
      <c r="U350" s="391"/>
      <c r="V350" s="391"/>
      <c r="W350" s="391"/>
      <c r="X350" s="391"/>
      <c r="Y350" s="391"/>
      <c r="Z350" s="391"/>
    </row>
    <row r="351" spans="1:26" ht="15.75" customHeight="1">
      <c r="A351" s="391"/>
      <c r="B351" s="391"/>
      <c r="C351" s="391"/>
      <c r="D351" s="391"/>
      <c r="E351" s="391"/>
      <c r="F351" s="391"/>
      <c r="G351" s="391"/>
      <c r="H351" s="391"/>
      <c r="I351" s="391"/>
      <c r="J351" s="391"/>
      <c r="K351" s="391"/>
      <c r="L351" s="391"/>
      <c r="M351" s="391"/>
      <c r="N351" s="391"/>
      <c r="O351" s="391"/>
      <c r="P351" s="391"/>
      <c r="Q351" s="391"/>
      <c r="R351" s="391"/>
      <c r="S351" s="391"/>
      <c r="T351" s="391"/>
      <c r="U351" s="391"/>
      <c r="V351" s="391"/>
      <c r="W351" s="391"/>
      <c r="X351" s="391"/>
      <c r="Y351" s="391"/>
      <c r="Z351" s="391"/>
    </row>
    <row r="352" spans="1:26" ht="15.75" customHeight="1">
      <c r="A352" s="391"/>
      <c r="B352" s="391"/>
      <c r="C352" s="391"/>
      <c r="D352" s="391"/>
      <c r="E352" s="391"/>
      <c r="F352" s="391"/>
      <c r="G352" s="391"/>
      <c r="H352" s="391"/>
      <c r="I352" s="391"/>
      <c r="J352" s="391"/>
      <c r="K352" s="391"/>
      <c r="L352" s="391"/>
      <c r="M352" s="391"/>
      <c r="N352" s="391"/>
      <c r="O352" s="391"/>
      <c r="P352" s="391"/>
      <c r="Q352" s="391"/>
      <c r="R352" s="391"/>
      <c r="S352" s="391"/>
      <c r="T352" s="391"/>
      <c r="U352" s="391"/>
      <c r="V352" s="391"/>
      <c r="W352" s="391"/>
      <c r="X352" s="391"/>
      <c r="Y352" s="391"/>
      <c r="Z352" s="391"/>
    </row>
    <row r="353" spans="1:26" ht="15.75" customHeight="1">
      <c r="A353" s="391"/>
      <c r="B353" s="391"/>
      <c r="C353" s="391"/>
      <c r="D353" s="391"/>
      <c r="E353" s="391"/>
      <c r="F353" s="391"/>
      <c r="G353" s="391"/>
      <c r="H353" s="391"/>
      <c r="I353" s="391"/>
      <c r="J353" s="391"/>
      <c r="K353" s="391"/>
      <c r="L353" s="391"/>
      <c r="M353" s="391"/>
      <c r="N353" s="391"/>
      <c r="O353" s="391"/>
      <c r="P353" s="391"/>
      <c r="Q353" s="391"/>
      <c r="R353" s="391"/>
      <c r="S353" s="391"/>
      <c r="T353" s="391"/>
      <c r="U353" s="391"/>
      <c r="V353" s="391"/>
      <c r="W353" s="391"/>
      <c r="X353" s="391"/>
      <c r="Y353" s="391"/>
      <c r="Z353" s="391"/>
    </row>
    <row r="354" spans="1:26" ht="15.75" customHeight="1">
      <c r="A354" s="391"/>
      <c r="B354" s="391"/>
      <c r="C354" s="391"/>
      <c r="D354" s="391"/>
      <c r="E354" s="391"/>
      <c r="F354" s="391"/>
      <c r="G354" s="391"/>
      <c r="H354" s="391"/>
      <c r="I354" s="391"/>
      <c r="J354" s="391"/>
      <c r="K354" s="391"/>
      <c r="L354" s="391"/>
      <c r="M354" s="391"/>
      <c r="N354" s="391"/>
      <c r="O354" s="391"/>
      <c r="P354" s="391"/>
      <c r="Q354" s="391"/>
      <c r="R354" s="391"/>
      <c r="S354" s="391"/>
      <c r="T354" s="391"/>
      <c r="U354" s="391"/>
      <c r="V354" s="391"/>
      <c r="W354" s="391"/>
      <c r="X354" s="391"/>
      <c r="Y354" s="391"/>
      <c r="Z354" s="391"/>
    </row>
    <row r="355" spans="1:26" ht="15.75" customHeight="1">
      <c r="A355" s="391"/>
      <c r="B355" s="391"/>
      <c r="C355" s="391"/>
      <c r="D355" s="391"/>
      <c r="E355" s="391"/>
      <c r="F355" s="391"/>
      <c r="G355" s="391"/>
      <c r="H355" s="391"/>
      <c r="I355" s="391"/>
      <c r="J355" s="391"/>
      <c r="K355" s="391"/>
      <c r="L355" s="391"/>
      <c r="M355" s="391"/>
      <c r="N355" s="391"/>
      <c r="O355" s="391"/>
      <c r="P355" s="391"/>
      <c r="Q355" s="391"/>
      <c r="R355" s="391"/>
      <c r="S355" s="391"/>
      <c r="T355" s="391"/>
      <c r="U355" s="391"/>
      <c r="V355" s="391"/>
      <c r="W355" s="391"/>
      <c r="X355" s="391"/>
      <c r="Y355" s="391"/>
      <c r="Z355" s="391"/>
    </row>
    <row r="356" spans="1:26" ht="15.75" customHeight="1">
      <c r="A356" s="391"/>
      <c r="B356" s="391"/>
      <c r="C356" s="391"/>
      <c r="D356" s="391"/>
      <c r="E356" s="391"/>
      <c r="F356" s="391"/>
      <c r="G356" s="391"/>
      <c r="H356" s="391"/>
      <c r="I356" s="391"/>
      <c r="J356" s="391"/>
      <c r="K356" s="391"/>
      <c r="L356" s="391"/>
      <c r="M356" s="391"/>
      <c r="N356" s="391"/>
      <c r="O356" s="391"/>
      <c r="P356" s="391"/>
      <c r="Q356" s="391"/>
      <c r="R356" s="391"/>
      <c r="S356" s="391"/>
      <c r="T356" s="391"/>
      <c r="U356" s="391"/>
      <c r="V356" s="391"/>
      <c r="W356" s="391"/>
      <c r="X356" s="391"/>
      <c r="Y356" s="391"/>
      <c r="Z356" s="391"/>
    </row>
    <row r="357" spans="1:26" ht="15.75" customHeight="1">
      <c r="A357" s="391"/>
      <c r="B357" s="391"/>
      <c r="C357" s="391"/>
      <c r="D357" s="391"/>
      <c r="E357" s="391"/>
      <c r="F357" s="391"/>
      <c r="G357" s="391"/>
      <c r="H357" s="391"/>
      <c r="I357" s="391"/>
      <c r="J357" s="391"/>
      <c r="K357" s="391"/>
      <c r="L357" s="391"/>
      <c r="M357" s="391"/>
      <c r="N357" s="391"/>
      <c r="O357" s="391"/>
      <c r="P357" s="391"/>
      <c r="Q357" s="391"/>
      <c r="R357" s="391"/>
      <c r="S357" s="391"/>
      <c r="T357" s="391"/>
      <c r="U357" s="391"/>
      <c r="V357" s="391"/>
      <c r="W357" s="391"/>
      <c r="X357" s="391"/>
      <c r="Y357" s="391"/>
      <c r="Z357" s="391"/>
    </row>
    <row r="358" spans="1:26" ht="15.75" customHeight="1">
      <c r="A358" s="391"/>
      <c r="B358" s="391"/>
      <c r="C358" s="391"/>
      <c r="D358" s="391"/>
      <c r="E358" s="391"/>
      <c r="F358" s="391"/>
      <c r="G358" s="391"/>
      <c r="H358" s="391"/>
      <c r="I358" s="391"/>
      <c r="J358" s="391"/>
      <c r="K358" s="391"/>
      <c r="L358" s="391"/>
      <c r="M358" s="391"/>
      <c r="N358" s="391"/>
      <c r="O358" s="391"/>
      <c r="P358" s="391"/>
      <c r="Q358" s="391"/>
      <c r="R358" s="391"/>
      <c r="S358" s="391"/>
      <c r="T358" s="391"/>
      <c r="U358" s="391"/>
      <c r="V358" s="391"/>
      <c r="W358" s="391"/>
      <c r="X358" s="391"/>
      <c r="Y358" s="391"/>
      <c r="Z358" s="391"/>
    </row>
    <row r="359" spans="1:26" ht="15.75" customHeight="1">
      <c r="A359" s="391"/>
      <c r="B359" s="391"/>
      <c r="C359" s="391"/>
      <c r="D359" s="391"/>
      <c r="E359" s="391"/>
      <c r="F359" s="391"/>
      <c r="G359" s="391"/>
      <c r="H359" s="391"/>
      <c r="I359" s="391"/>
      <c r="J359" s="391"/>
      <c r="K359" s="391"/>
      <c r="L359" s="391"/>
      <c r="M359" s="391"/>
      <c r="N359" s="391"/>
      <c r="O359" s="391"/>
      <c r="P359" s="391"/>
      <c r="Q359" s="391"/>
      <c r="R359" s="391"/>
      <c r="S359" s="391"/>
      <c r="T359" s="391"/>
      <c r="U359" s="391"/>
      <c r="V359" s="391"/>
      <c r="W359" s="391"/>
      <c r="X359" s="391"/>
      <c r="Y359" s="391"/>
      <c r="Z359" s="391"/>
    </row>
    <row r="360" spans="1:26" ht="15.75" customHeight="1">
      <c r="A360" s="391"/>
      <c r="B360" s="391"/>
      <c r="C360" s="391"/>
      <c r="D360" s="391"/>
      <c r="E360" s="391"/>
      <c r="F360" s="391"/>
      <c r="G360" s="391"/>
      <c r="H360" s="391"/>
      <c r="I360" s="391"/>
      <c r="J360" s="391"/>
      <c r="K360" s="391"/>
      <c r="L360" s="391"/>
      <c r="M360" s="391"/>
      <c r="N360" s="391"/>
      <c r="O360" s="391"/>
      <c r="P360" s="391"/>
      <c r="Q360" s="391"/>
      <c r="R360" s="391"/>
      <c r="S360" s="391"/>
      <c r="T360" s="391"/>
      <c r="U360" s="391"/>
      <c r="V360" s="391"/>
      <c r="W360" s="391"/>
      <c r="X360" s="391"/>
      <c r="Y360" s="391"/>
      <c r="Z360" s="391"/>
    </row>
    <row r="361" spans="1:26" ht="15.75" customHeight="1">
      <c r="A361" s="391"/>
      <c r="B361" s="391"/>
      <c r="C361" s="391"/>
      <c r="D361" s="391"/>
      <c r="E361" s="391"/>
      <c r="F361" s="391"/>
      <c r="G361" s="391"/>
      <c r="H361" s="391"/>
      <c r="I361" s="391"/>
      <c r="J361" s="391"/>
      <c r="K361" s="391"/>
      <c r="L361" s="391"/>
      <c r="M361" s="391"/>
      <c r="N361" s="391"/>
      <c r="O361" s="391"/>
      <c r="P361" s="391"/>
      <c r="Q361" s="391"/>
      <c r="R361" s="391"/>
      <c r="S361" s="391"/>
      <c r="T361" s="391"/>
      <c r="U361" s="391"/>
      <c r="V361" s="391"/>
      <c r="W361" s="391"/>
      <c r="X361" s="391"/>
      <c r="Y361" s="391"/>
      <c r="Z361" s="391"/>
    </row>
    <row r="362" spans="1:26" ht="15.75" customHeight="1">
      <c r="A362" s="391"/>
      <c r="B362" s="391"/>
      <c r="C362" s="391"/>
      <c r="D362" s="391"/>
      <c r="E362" s="391"/>
      <c r="F362" s="391"/>
      <c r="G362" s="391"/>
      <c r="H362" s="391"/>
      <c r="I362" s="391"/>
      <c r="J362" s="391"/>
      <c r="K362" s="391"/>
      <c r="L362" s="391"/>
      <c r="M362" s="391"/>
      <c r="N362" s="391"/>
      <c r="O362" s="391"/>
      <c r="P362" s="391"/>
      <c r="Q362" s="391"/>
      <c r="R362" s="391"/>
      <c r="S362" s="391"/>
      <c r="T362" s="391"/>
      <c r="U362" s="391"/>
      <c r="V362" s="391"/>
      <c r="W362" s="391"/>
      <c r="X362" s="391"/>
      <c r="Y362" s="391"/>
      <c r="Z362" s="391"/>
    </row>
    <row r="363" spans="1:26" ht="15.75" customHeight="1">
      <c r="A363" s="391"/>
      <c r="B363" s="391"/>
      <c r="C363" s="391"/>
      <c r="D363" s="391"/>
      <c r="E363" s="391"/>
      <c r="F363" s="391"/>
      <c r="G363" s="391"/>
      <c r="H363" s="391"/>
      <c r="I363" s="391"/>
      <c r="J363" s="391"/>
      <c r="K363" s="391"/>
      <c r="L363" s="391"/>
      <c r="M363" s="391"/>
      <c r="N363" s="391"/>
      <c r="O363" s="391"/>
      <c r="P363" s="391"/>
      <c r="Q363" s="391"/>
      <c r="R363" s="391"/>
      <c r="S363" s="391"/>
      <c r="T363" s="391"/>
      <c r="U363" s="391"/>
      <c r="V363" s="391"/>
      <c r="W363" s="391"/>
      <c r="X363" s="391"/>
      <c r="Y363" s="391"/>
      <c r="Z363" s="391"/>
    </row>
    <row r="364" spans="1:26" ht="15.75" customHeight="1">
      <c r="A364" s="391"/>
      <c r="B364" s="391"/>
      <c r="C364" s="391"/>
      <c r="D364" s="391"/>
      <c r="E364" s="391"/>
      <c r="F364" s="391"/>
      <c r="G364" s="391"/>
      <c r="H364" s="391"/>
      <c r="I364" s="391"/>
      <c r="J364" s="391"/>
      <c r="K364" s="391"/>
      <c r="L364" s="391"/>
      <c r="M364" s="391"/>
      <c r="N364" s="391"/>
      <c r="O364" s="391"/>
      <c r="P364" s="391"/>
      <c r="Q364" s="391"/>
      <c r="R364" s="391"/>
      <c r="S364" s="391"/>
      <c r="T364" s="391"/>
      <c r="U364" s="391"/>
      <c r="V364" s="391"/>
      <c r="W364" s="391"/>
      <c r="X364" s="391"/>
      <c r="Y364" s="391"/>
      <c r="Z364" s="391"/>
    </row>
    <row r="365" spans="1:26" ht="15.75" customHeight="1">
      <c r="A365" s="391"/>
      <c r="B365" s="391"/>
      <c r="C365" s="391"/>
      <c r="D365" s="391"/>
      <c r="E365" s="391"/>
      <c r="F365" s="391"/>
      <c r="G365" s="391"/>
      <c r="H365" s="391"/>
      <c r="I365" s="391"/>
      <c r="J365" s="391"/>
      <c r="K365" s="391"/>
      <c r="L365" s="391"/>
      <c r="M365" s="391"/>
      <c r="N365" s="391"/>
      <c r="O365" s="391"/>
      <c r="P365" s="391"/>
      <c r="Q365" s="391"/>
      <c r="R365" s="391"/>
      <c r="S365" s="391"/>
      <c r="T365" s="391"/>
      <c r="U365" s="391"/>
      <c r="V365" s="391"/>
      <c r="W365" s="391"/>
      <c r="X365" s="391"/>
      <c r="Y365" s="391"/>
      <c r="Z365" s="391"/>
    </row>
    <row r="366" spans="1:26" ht="15.75" customHeight="1">
      <c r="A366" s="391"/>
      <c r="B366" s="391"/>
      <c r="C366" s="391"/>
      <c r="D366" s="391"/>
      <c r="E366" s="391"/>
      <c r="F366" s="391"/>
      <c r="G366" s="391"/>
      <c r="H366" s="391"/>
      <c r="I366" s="391"/>
      <c r="J366" s="391"/>
      <c r="K366" s="391"/>
      <c r="L366" s="391"/>
      <c r="M366" s="391"/>
      <c r="N366" s="391"/>
      <c r="O366" s="391"/>
      <c r="P366" s="391"/>
      <c r="Q366" s="391"/>
      <c r="R366" s="391"/>
      <c r="S366" s="391"/>
      <c r="T366" s="391"/>
      <c r="U366" s="391"/>
      <c r="V366" s="391"/>
      <c r="W366" s="391"/>
      <c r="X366" s="391"/>
      <c r="Y366" s="391"/>
      <c r="Z366" s="391"/>
    </row>
    <row r="367" spans="1:26" ht="15.75" customHeight="1">
      <c r="A367" s="391"/>
      <c r="B367" s="391"/>
      <c r="C367" s="391"/>
      <c r="D367" s="391"/>
      <c r="E367" s="391"/>
      <c r="F367" s="391"/>
      <c r="G367" s="391"/>
      <c r="H367" s="391"/>
      <c r="I367" s="391"/>
      <c r="J367" s="391"/>
      <c r="K367" s="391"/>
      <c r="L367" s="391"/>
      <c r="M367" s="391"/>
      <c r="N367" s="391"/>
      <c r="O367" s="391"/>
      <c r="P367" s="391"/>
      <c r="Q367" s="391"/>
      <c r="R367" s="391"/>
      <c r="S367" s="391"/>
      <c r="T367" s="391"/>
      <c r="U367" s="391"/>
      <c r="V367" s="391"/>
      <c r="W367" s="391"/>
      <c r="X367" s="391"/>
      <c r="Y367" s="391"/>
      <c r="Z367" s="391"/>
    </row>
    <row r="368" spans="1:26" ht="15.75" customHeight="1">
      <c r="A368" s="391"/>
      <c r="B368" s="391"/>
      <c r="C368" s="391"/>
      <c r="D368" s="391"/>
      <c r="E368" s="391"/>
      <c r="F368" s="391"/>
      <c r="G368" s="391"/>
      <c r="H368" s="391"/>
      <c r="I368" s="391"/>
      <c r="J368" s="391"/>
      <c r="K368" s="391"/>
      <c r="L368" s="391"/>
      <c r="M368" s="391"/>
      <c r="N368" s="391"/>
      <c r="O368" s="391"/>
      <c r="P368" s="391"/>
      <c r="Q368" s="391"/>
      <c r="R368" s="391"/>
      <c r="S368" s="391"/>
      <c r="T368" s="391"/>
      <c r="U368" s="391"/>
      <c r="V368" s="391"/>
      <c r="W368" s="391"/>
      <c r="X368" s="391"/>
      <c r="Y368" s="391"/>
      <c r="Z368" s="391"/>
    </row>
    <row r="369" spans="1:26" ht="15.75" customHeight="1">
      <c r="A369" s="391"/>
      <c r="B369" s="391"/>
      <c r="C369" s="391"/>
      <c r="D369" s="391"/>
      <c r="E369" s="391"/>
      <c r="F369" s="391"/>
      <c r="G369" s="391"/>
      <c r="H369" s="391"/>
      <c r="I369" s="391"/>
      <c r="J369" s="391"/>
      <c r="K369" s="391"/>
      <c r="L369" s="391"/>
      <c r="M369" s="391"/>
      <c r="N369" s="391"/>
      <c r="O369" s="391"/>
      <c r="P369" s="391"/>
      <c r="Q369" s="391"/>
      <c r="R369" s="391"/>
      <c r="S369" s="391"/>
      <c r="T369" s="391"/>
      <c r="U369" s="391"/>
      <c r="V369" s="391"/>
      <c r="W369" s="391"/>
      <c r="X369" s="391"/>
      <c r="Y369" s="391"/>
      <c r="Z369" s="391"/>
    </row>
    <row r="370" spans="1:26" ht="15.75" customHeight="1">
      <c r="A370" s="391"/>
      <c r="B370" s="391"/>
      <c r="C370" s="391"/>
      <c r="D370" s="391"/>
      <c r="E370" s="391"/>
      <c r="F370" s="391"/>
      <c r="G370" s="391"/>
      <c r="H370" s="391"/>
      <c r="I370" s="391"/>
      <c r="J370" s="391"/>
      <c r="K370" s="391"/>
      <c r="L370" s="391"/>
      <c r="M370" s="391"/>
      <c r="N370" s="391"/>
      <c r="O370" s="391"/>
      <c r="P370" s="391"/>
      <c r="Q370" s="391"/>
      <c r="R370" s="391"/>
      <c r="S370" s="391"/>
      <c r="T370" s="391"/>
      <c r="U370" s="391"/>
      <c r="V370" s="391"/>
      <c r="W370" s="391"/>
      <c r="X370" s="391"/>
      <c r="Y370" s="391"/>
      <c r="Z370" s="391"/>
    </row>
    <row r="371" spans="1:26" ht="15.75" customHeight="1">
      <c r="A371" s="391"/>
      <c r="B371" s="391"/>
      <c r="C371" s="391"/>
      <c r="D371" s="391"/>
      <c r="E371" s="391"/>
      <c r="F371" s="391"/>
      <c r="G371" s="391"/>
      <c r="H371" s="391"/>
      <c r="I371" s="391"/>
      <c r="J371" s="391"/>
      <c r="K371" s="391"/>
      <c r="L371" s="391"/>
      <c r="M371" s="391"/>
      <c r="N371" s="391"/>
      <c r="O371" s="391"/>
      <c r="P371" s="391"/>
      <c r="Q371" s="391"/>
      <c r="R371" s="391"/>
      <c r="S371" s="391"/>
      <c r="T371" s="391"/>
      <c r="U371" s="391"/>
      <c r="V371" s="391"/>
      <c r="W371" s="391"/>
      <c r="X371" s="391"/>
      <c r="Y371" s="391"/>
      <c r="Z371" s="391"/>
    </row>
    <row r="372" spans="1:26" ht="15.75" customHeight="1">
      <c r="A372" s="391"/>
      <c r="B372" s="391"/>
      <c r="C372" s="391"/>
      <c r="D372" s="391"/>
      <c r="E372" s="391"/>
      <c r="F372" s="391"/>
      <c r="G372" s="391"/>
      <c r="H372" s="391"/>
      <c r="I372" s="391"/>
      <c r="J372" s="391"/>
      <c r="K372" s="391"/>
      <c r="L372" s="391"/>
      <c r="M372" s="391"/>
      <c r="N372" s="391"/>
      <c r="O372" s="391"/>
      <c r="P372" s="391"/>
      <c r="Q372" s="391"/>
      <c r="R372" s="391"/>
      <c r="S372" s="391"/>
      <c r="T372" s="391"/>
      <c r="U372" s="391"/>
      <c r="V372" s="391"/>
      <c r="W372" s="391"/>
      <c r="X372" s="391"/>
      <c r="Y372" s="391"/>
      <c r="Z372" s="391"/>
    </row>
    <row r="373" spans="1:26" ht="15.75" customHeight="1">
      <c r="A373" s="391"/>
      <c r="B373" s="391"/>
      <c r="C373" s="391"/>
      <c r="D373" s="391"/>
      <c r="E373" s="391"/>
      <c r="F373" s="391"/>
      <c r="G373" s="391"/>
      <c r="H373" s="391"/>
      <c r="I373" s="391"/>
      <c r="J373" s="391"/>
      <c r="K373" s="391"/>
      <c r="L373" s="391"/>
      <c r="M373" s="391"/>
      <c r="N373" s="391"/>
      <c r="O373" s="391"/>
      <c r="P373" s="391"/>
      <c r="Q373" s="391"/>
      <c r="R373" s="391"/>
      <c r="S373" s="391"/>
      <c r="T373" s="391"/>
      <c r="U373" s="391"/>
      <c r="V373" s="391"/>
      <c r="W373" s="391"/>
      <c r="X373" s="391"/>
      <c r="Y373" s="391"/>
      <c r="Z373" s="391"/>
    </row>
    <row r="374" spans="1:26" ht="15.75" customHeight="1">
      <c r="A374" s="391"/>
      <c r="B374" s="391"/>
      <c r="C374" s="391"/>
      <c r="D374" s="391"/>
      <c r="E374" s="391"/>
      <c r="F374" s="391"/>
      <c r="G374" s="391"/>
      <c r="H374" s="391"/>
      <c r="I374" s="391"/>
      <c r="J374" s="391"/>
      <c r="K374" s="391"/>
      <c r="L374" s="391"/>
      <c r="M374" s="391"/>
      <c r="N374" s="391"/>
      <c r="O374" s="391"/>
      <c r="P374" s="391"/>
      <c r="Q374" s="391"/>
      <c r="R374" s="391"/>
      <c r="S374" s="391"/>
      <c r="T374" s="391"/>
      <c r="U374" s="391"/>
      <c r="V374" s="391"/>
      <c r="W374" s="391"/>
      <c r="X374" s="391"/>
      <c r="Y374" s="391"/>
      <c r="Z374" s="391"/>
    </row>
    <row r="375" spans="1:26" ht="15.75" customHeight="1">
      <c r="A375" s="391"/>
      <c r="B375" s="391"/>
      <c r="C375" s="391"/>
      <c r="D375" s="391"/>
      <c r="E375" s="391"/>
      <c r="F375" s="391"/>
      <c r="G375" s="391"/>
      <c r="H375" s="391"/>
      <c r="I375" s="391"/>
      <c r="J375" s="391"/>
      <c r="K375" s="391"/>
      <c r="L375" s="391"/>
      <c r="M375" s="391"/>
      <c r="N375" s="391"/>
      <c r="O375" s="391"/>
      <c r="P375" s="391"/>
      <c r="Q375" s="391"/>
      <c r="R375" s="391"/>
      <c r="S375" s="391"/>
      <c r="T375" s="391"/>
      <c r="U375" s="391"/>
      <c r="V375" s="391"/>
      <c r="W375" s="391"/>
      <c r="X375" s="391"/>
      <c r="Y375" s="391"/>
      <c r="Z375" s="391"/>
    </row>
    <row r="376" spans="1:26" ht="15.75" customHeight="1">
      <c r="A376" s="391"/>
      <c r="B376" s="391"/>
      <c r="C376" s="391"/>
      <c r="D376" s="391"/>
      <c r="E376" s="391"/>
      <c r="F376" s="391"/>
      <c r="G376" s="391"/>
      <c r="H376" s="391"/>
      <c r="I376" s="391"/>
      <c r="J376" s="391"/>
      <c r="K376" s="391"/>
      <c r="L376" s="391"/>
      <c r="M376" s="391"/>
      <c r="N376" s="391"/>
      <c r="O376" s="391"/>
      <c r="P376" s="391"/>
      <c r="Q376" s="391"/>
      <c r="R376" s="391"/>
      <c r="S376" s="391"/>
      <c r="T376" s="391"/>
      <c r="U376" s="391"/>
      <c r="V376" s="391"/>
      <c r="W376" s="391"/>
      <c r="X376" s="391"/>
      <c r="Y376" s="391"/>
      <c r="Z376" s="391"/>
    </row>
    <row r="377" spans="1:26" ht="15.75" customHeight="1">
      <c r="A377" s="391"/>
      <c r="B377" s="391"/>
      <c r="C377" s="391"/>
      <c r="D377" s="391"/>
      <c r="E377" s="391"/>
      <c r="F377" s="391"/>
      <c r="G377" s="391"/>
      <c r="H377" s="391"/>
      <c r="I377" s="391"/>
      <c r="J377" s="391"/>
      <c r="K377" s="391"/>
      <c r="L377" s="391"/>
      <c r="M377" s="391"/>
      <c r="N377" s="391"/>
      <c r="O377" s="391"/>
      <c r="P377" s="391"/>
      <c r="Q377" s="391"/>
      <c r="R377" s="391"/>
      <c r="S377" s="391"/>
      <c r="T377" s="391"/>
      <c r="U377" s="391"/>
      <c r="V377" s="391"/>
      <c r="W377" s="391"/>
      <c r="X377" s="391"/>
      <c r="Y377" s="391"/>
      <c r="Z377" s="391"/>
    </row>
    <row r="378" spans="1:26" ht="15.75" customHeight="1">
      <c r="A378" s="391"/>
      <c r="B378" s="391"/>
      <c r="C378" s="391"/>
      <c r="D378" s="391"/>
      <c r="E378" s="391"/>
      <c r="F378" s="391"/>
      <c r="G378" s="391"/>
      <c r="H378" s="391"/>
      <c r="I378" s="391"/>
      <c r="J378" s="391"/>
      <c r="K378" s="391"/>
      <c r="L378" s="391"/>
      <c r="M378" s="391"/>
      <c r="N378" s="391"/>
      <c r="O378" s="391"/>
      <c r="P378" s="391"/>
      <c r="Q378" s="391"/>
      <c r="R378" s="391"/>
      <c r="S378" s="391"/>
      <c r="T378" s="391"/>
      <c r="U378" s="391"/>
      <c r="V378" s="391"/>
      <c r="W378" s="391"/>
      <c r="X378" s="391"/>
      <c r="Y378" s="391"/>
      <c r="Z378" s="391"/>
    </row>
    <row r="379" spans="1:26" ht="15.75" customHeight="1">
      <c r="A379" s="391"/>
      <c r="B379" s="391"/>
      <c r="C379" s="391"/>
      <c r="D379" s="391"/>
      <c r="E379" s="391"/>
      <c r="F379" s="391"/>
      <c r="G379" s="391"/>
      <c r="H379" s="391"/>
      <c r="I379" s="391"/>
      <c r="J379" s="391"/>
      <c r="K379" s="391"/>
      <c r="L379" s="391"/>
      <c r="M379" s="391"/>
      <c r="N379" s="391"/>
      <c r="O379" s="391"/>
      <c r="P379" s="391"/>
      <c r="Q379" s="391"/>
      <c r="R379" s="391"/>
      <c r="S379" s="391"/>
      <c r="T379" s="391"/>
      <c r="U379" s="391"/>
      <c r="V379" s="391"/>
      <c r="W379" s="391"/>
      <c r="X379" s="391"/>
      <c r="Y379" s="391"/>
      <c r="Z379" s="391"/>
    </row>
    <row r="380" spans="1:26" ht="15.75" customHeight="1">
      <c r="A380" s="391"/>
      <c r="B380" s="391"/>
      <c r="C380" s="391"/>
      <c r="D380" s="391"/>
      <c r="E380" s="391"/>
      <c r="F380" s="391"/>
      <c r="G380" s="391"/>
      <c r="H380" s="391"/>
      <c r="I380" s="391"/>
      <c r="J380" s="391"/>
      <c r="K380" s="391"/>
      <c r="L380" s="391"/>
      <c r="M380" s="391"/>
      <c r="N380" s="391"/>
      <c r="O380" s="391"/>
      <c r="P380" s="391"/>
      <c r="Q380" s="391"/>
      <c r="R380" s="391"/>
      <c r="S380" s="391"/>
      <c r="T380" s="391"/>
      <c r="U380" s="391"/>
      <c r="V380" s="391"/>
      <c r="W380" s="391"/>
      <c r="X380" s="391"/>
      <c r="Y380" s="391"/>
      <c r="Z380" s="391"/>
    </row>
    <row r="381" spans="1:26" ht="15.75" customHeight="1">
      <c r="A381" s="391"/>
      <c r="B381" s="391"/>
      <c r="C381" s="391"/>
      <c r="D381" s="391"/>
      <c r="E381" s="391"/>
      <c r="F381" s="391"/>
      <c r="G381" s="391"/>
      <c r="H381" s="391"/>
      <c r="I381" s="391"/>
      <c r="J381" s="391"/>
      <c r="K381" s="391"/>
      <c r="L381" s="391"/>
      <c r="M381" s="391"/>
      <c r="N381" s="391"/>
      <c r="O381" s="391"/>
      <c r="P381" s="391"/>
      <c r="Q381" s="391"/>
      <c r="R381" s="391"/>
      <c r="S381" s="391"/>
      <c r="T381" s="391"/>
      <c r="U381" s="391"/>
      <c r="V381" s="391"/>
      <c r="W381" s="391"/>
      <c r="X381" s="391"/>
      <c r="Y381" s="391"/>
      <c r="Z381" s="391"/>
    </row>
    <row r="382" spans="1:26" ht="15.75" customHeight="1">
      <c r="A382" s="391"/>
      <c r="B382" s="391"/>
      <c r="C382" s="391"/>
      <c r="D382" s="391"/>
      <c r="E382" s="391"/>
      <c r="F382" s="391"/>
      <c r="G382" s="391"/>
      <c r="H382" s="391"/>
      <c r="I382" s="391"/>
      <c r="J382" s="391"/>
      <c r="K382" s="391"/>
      <c r="L382" s="391"/>
      <c r="M382" s="391"/>
      <c r="N382" s="391"/>
      <c r="O382" s="391"/>
      <c r="P382" s="391"/>
      <c r="Q382" s="391"/>
      <c r="R382" s="391"/>
      <c r="S382" s="391"/>
      <c r="T382" s="391"/>
      <c r="U382" s="391"/>
      <c r="V382" s="391"/>
      <c r="W382" s="391"/>
      <c r="X382" s="391"/>
      <c r="Y382" s="391"/>
      <c r="Z382" s="391"/>
    </row>
    <row r="383" spans="1:26" ht="15.75" customHeight="1">
      <c r="A383" s="391"/>
      <c r="B383" s="391"/>
      <c r="C383" s="391"/>
      <c r="D383" s="391"/>
      <c r="E383" s="391"/>
      <c r="F383" s="391"/>
      <c r="G383" s="391"/>
      <c r="H383" s="391"/>
      <c r="I383" s="391"/>
      <c r="J383" s="391"/>
      <c r="K383" s="391"/>
      <c r="L383" s="391"/>
      <c r="M383" s="391"/>
      <c r="N383" s="391"/>
      <c r="O383" s="391"/>
      <c r="P383" s="391"/>
      <c r="Q383" s="391"/>
      <c r="R383" s="391"/>
      <c r="S383" s="391"/>
      <c r="T383" s="391"/>
      <c r="U383" s="391"/>
      <c r="V383" s="391"/>
      <c r="W383" s="391"/>
      <c r="X383" s="391"/>
      <c r="Y383" s="391"/>
      <c r="Z383" s="391"/>
    </row>
    <row r="384" spans="1:26" ht="15.75" customHeight="1">
      <c r="A384" s="391"/>
      <c r="B384" s="391"/>
      <c r="C384" s="391"/>
      <c r="D384" s="391"/>
      <c r="E384" s="391"/>
      <c r="F384" s="391"/>
      <c r="G384" s="391"/>
      <c r="H384" s="391"/>
      <c r="I384" s="391"/>
      <c r="J384" s="391"/>
      <c r="K384" s="391"/>
      <c r="L384" s="391"/>
      <c r="M384" s="391"/>
      <c r="N384" s="391"/>
      <c r="O384" s="391"/>
      <c r="P384" s="391"/>
      <c r="Q384" s="391"/>
      <c r="R384" s="391"/>
      <c r="S384" s="391"/>
      <c r="T384" s="391"/>
      <c r="U384" s="391"/>
      <c r="V384" s="391"/>
      <c r="W384" s="391"/>
      <c r="X384" s="391"/>
      <c r="Y384" s="391"/>
      <c r="Z384" s="391"/>
    </row>
    <row r="385" spans="1:26" ht="15.75" customHeight="1">
      <c r="A385" s="391"/>
      <c r="B385" s="391"/>
      <c r="C385" s="391"/>
      <c r="D385" s="391"/>
      <c r="E385" s="391"/>
      <c r="F385" s="391"/>
      <c r="G385" s="391"/>
      <c r="H385" s="391"/>
      <c r="I385" s="391"/>
      <c r="J385" s="391"/>
      <c r="K385" s="391"/>
      <c r="L385" s="391"/>
      <c r="M385" s="391"/>
      <c r="N385" s="391"/>
      <c r="O385" s="391"/>
      <c r="P385" s="391"/>
      <c r="Q385" s="391"/>
      <c r="R385" s="391"/>
      <c r="S385" s="391"/>
      <c r="T385" s="391"/>
      <c r="U385" s="391"/>
      <c r="V385" s="391"/>
      <c r="W385" s="391"/>
      <c r="X385" s="391"/>
      <c r="Y385" s="391"/>
      <c r="Z385" s="391"/>
    </row>
    <row r="386" spans="1:26" ht="15.75" customHeight="1">
      <c r="A386" s="391"/>
      <c r="B386" s="391"/>
      <c r="C386" s="391"/>
      <c r="D386" s="391"/>
      <c r="E386" s="391"/>
      <c r="F386" s="391"/>
      <c r="G386" s="391"/>
      <c r="H386" s="391"/>
      <c r="I386" s="391"/>
      <c r="J386" s="391"/>
      <c r="K386" s="391"/>
      <c r="L386" s="391"/>
      <c r="M386" s="391"/>
      <c r="N386" s="391"/>
      <c r="O386" s="391"/>
      <c r="P386" s="391"/>
      <c r="Q386" s="391"/>
      <c r="R386" s="391"/>
      <c r="S386" s="391"/>
      <c r="T386" s="391"/>
      <c r="U386" s="391"/>
      <c r="V386" s="391"/>
      <c r="W386" s="391"/>
      <c r="X386" s="391"/>
      <c r="Y386" s="391"/>
      <c r="Z386" s="391"/>
    </row>
    <row r="387" spans="1:26" ht="15.75" customHeight="1">
      <c r="A387" s="391"/>
      <c r="B387" s="391"/>
      <c r="C387" s="391"/>
      <c r="D387" s="391"/>
      <c r="E387" s="391"/>
      <c r="F387" s="391"/>
      <c r="G387" s="391"/>
      <c r="H387" s="391"/>
      <c r="I387" s="391"/>
      <c r="J387" s="391"/>
      <c r="K387" s="391"/>
      <c r="L387" s="391"/>
      <c r="M387" s="391"/>
      <c r="N387" s="391"/>
      <c r="O387" s="391"/>
      <c r="P387" s="391"/>
      <c r="Q387" s="391"/>
      <c r="R387" s="391"/>
      <c r="S387" s="391"/>
      <c r="T387" s="391"/>
      <c r="U387" s="391"/>
      <c r="V387" s="391"/>
      <c r="W387" s="391"/>
      <c r="X387" s="391"/>
      <c r="Y387" s="391"/>
      <c r="Z387" s="391"/>
    </row>
    <row r="388" spans="1:26" ht="15.75" customHeight="1">
      <c r="A388" s="391"/>
      <c r="B388" s="391"/>
      <c r="C388" s="391"/>
      <c r="D388" s="391"/>
      <c r="E388" s="391"/>
      <c r="F388" s="391"/>
      <c r="G388" s="391"/>
      <c r="H388" s="391"/>
      <c r="I388" s="391"/>
      <c r="J388" s="391"/>
      <c r="K388" s="391"/>
      <c r="L388" s="391"/>
      <c r="M388" s="391"/>
      <c r="N388" s="391"/>
      <c r="O388" s="391"/>
      <c r="P388" s="391"/>
      <c r="Q388" s="391"/>
      <c r="R388" s="391"/>
      <c r="S388" s="391"/>
      <c r="T388" s="391"/>
      <c r="U388" s="391"/>
      <c r="V388" s="391"/>
      <c r="W388" s="391"/>
      <c r="X388" s="391"/>
      <c r="Y388" s="391"/>
      <c r="Z388" s="391"/>
    </row>
    <row r="389" spans="1:26" ht="15.75" customHeight="1">
      <c r="A389" s="391"/>
      <c r="B389" s="391"/>
      <c r="C389" s="391"/>
      <c r="D389" s="391"/>
      <c r="E389" s="391"/>
      <c r="F389" s="391"/>
      <c r="G389" s="391"/>
      <c r="H389" s="391"/>
      <c r="I389" s="391"/>
      <c r="J389" s="391"/>
      <c r="K389" s="391"/>
      <c r="L389" s="391"/>
      <c r="M389" s="391"/>
      <c r="N389" s="391"/>
      <c r="O389" s="391"/>
      <c r="P389" s="391"/>
      <c r="Q389" s="391"/>
      <c r="R389" s="391"/>
      <c r="S389" s="391"/>
      <c r="T389" s="391"/>
      <c r="U389" s="391"/>
      <c r="V389" s="391"/>
      <c r="W389" s="391"/>
      <c r="X389" s="391"/>
      <c r="Y389" s="391"/>
      <c r="Z389" s="391"/>
    </row>
    <row r="390" spans="1:26" ht="15.75" customHeight="1">
      <c r="A390" s="391"/>
      <c r="B390" s="391"/>
      <c r="C390" s="391"/>
      <c r="D390" s="391"/>
      <c r="E390" s="391"/>
      <c r="F390" s="391"/>
      <c r="G390" s="391"/>
      <c r="H390" s="391"/>
      <c r="I390" s="391"/>
      <c r="J390" s="391"/>
      <c r="K390" s="391"/>
      <c r="L390" s="391"/>
      <c r="M390" s="391"/>
      <c r="N390" s="391"/>
      <c r="O390" s="391"/>
      <c r="P390" s="391"/>
      <c r="Q390" s="391"/>
      <c r="R390" s="391"/>
      <c r="S390" s="391"/>
      <c r="T390" s="391"/>
      <c r="U390" s="391"/>
      <c r="V390" s="391"/>
      <c r="W390" s="391"/>
      <c r="X390" s="391"/>
      <c r="Y390" s="391"/>
      <c r="Z390" s="391"/>
    </row>
    <row r="391" spans="1:26" ht="15.75" customHeight="1">
      <c r="A391" s="391"/>
      <c r="B391" s="391"/>
      <c r="C391" s="391"/>
      <c r="D391" s="391"/>
      <c r="E391" s="391"/>
      <c r="F391" s="391"/>
      <c r="G391" s="391"/>
      <c r="H391" s="391"/>
      <c r="I391" s="391"/>
      <c r="J391" s="391"/>
      <c r="K391" s="391"/>
      <c r="L391" s="391"/>
      <c r="M391" s="391"/>
      <c r="N391" s="391"/>
      <c r="O391" s="391"/>
      <c r="P391" s="391"/>
      <c r="Q391" s="391"/>
      <c r="R391" s="391"/>
      <c r="S391" s="391"/>
      <c r="T391" s="391"/>
      <c r="U391" s="391"/>
      <c r="V391" s="391"/>
      <c r="W391" s="391"/>
      <c r="X391" s="391"/>
      <c r="Y391" s="391"/>
      <c r="Z391" s="391"/>
    </row>
    <row r="392" spans="1:26" ht="15.75" customHeight="1">
      <c r="A392" s="391"/>
      <c r="B392" s="391"/>
      <c r="C392" s="391"/>
      <c r="D392" s="391"/>
      <c r="E392" s="391"/>
      <c r="F392" s="391"/>
      <c r="G392" s="391"/>
      <c r="H392" s="391"/>
      <c r="I392" s="391"/>
      <c r="J392" s="391"/>
      <c r="K392" s="391"/>
      <c r="L392" s="391"/>
      <c r="M392" s="391"/>
      <c r="N392" s="391"/>
      <c r="O392" s="391"/>
      <c r="P392" s="391"/>
      <c r="Q392" s="391"/>
      <c r="R392" s="391"/>
      <c r="S392" s="391"/>
      <c r="T392" s="391"/>
      <c r="U392" s="391"/>
      <c r="V392" s="391"/>
      <c r="W392" s="391"/>
      <c r="X392" s="391"/>
      <c r="Y392" s="391"/>
      <c r="Z392" s="391"/>
    </row>
    <row r="393" spans="1:26" ht="15.75" customHeight="1">
      <c r="A393" s="391"/>
      <c r="B393" s="391"/>
      <c r="C393" s="391"/>
      <c r="D393" s="391"/>
      <c r="E393" s="391"/>
      <c r="F393" s="391"/>
      <c r="G393" s="391"/>
      <c r="H393" s="391"/>
      <c r="I393" s="391"/>
      <c r="J393" s="391"/>
      <c r="K393" s="391"/>
      <c r="L393" s="391"/>
      <c r="M393" s="391"/>
      <c r="N393" s="391"/>
      <c r="O393" s="391"/>
      <c r="P393" s="391"/>
      <c r="Q393" s="391"/>
      <c r="R393" s="391"/>
      <c r="S393" s="391"/>
      <c r="T393" s="391"/>
      <c r="U393" s="391"/>
      <c r="V393" s="391"/>
      <c r="W393" s="391"/>
      <c r="X393" s="391"/>
      <c r="Y393" s="391"/>
      <c r="Z393" s="391"/>
    </row>
    <row r="394" spans="1:26" ht="15.75" customHeight="1">
      <c r="A394" s="391"/>
      <c r="B394" s="391"/>
      <c r="C394" s="391"/>
      <c r="D394" s="391"/>
      <c r="E394" s="391"/>
      <c r="F394" s="391"/>
      <c r="G394" s="391"/>
      <c r="H394" s="391"/>
      <c r="I394" s="391"/>
      <c r="J394" s="391"/>
      <c r="K394" s="391"/>
      <c r="L394" s="391"/>
      <c r="M394" s="391"/>
      <c r="N394" s="391"/>
      <c r="O394" s="391"/>
      <c r="P394" s="391"/>
      <c r="Q394" s="391"/>
      <c r="R394" s="391"/>
      <c r="S394" s="391"/>
      <c r="T394" s="391"/>
      <c r="U394" s="391"/>
      <c r="V394" s="391"/>
      <c r="W394" s="391"/>
      <c r="X394" s="391"/>
      <c r="Y394" s="391"/>
      <c r="Z394" s="391"/>
    </row>
    <row r="395" spans="1:26" ht="15.75" customHeight="1">
      <c r="A395" s="391"/>
      <c r="B395" s="391"/>
      <c r="C395" s="391"/>
      <c r="D395" s="391"/>
      <c r="E395" s="391"/>
      <c r="F395" s="391"/>
      <c r="G395" s="391"/>
      <c r="H395" s="391"/>
      <c r="I395" s="391"/>
      <c r="J395" s="391"/>
      <c r="K395" s="391"/>
      <c r="L395" s="391"/>
      <c r="M395" s="391"/>
      <c r="N395" s="391"/>
      <c r="O395" s="391"/>
      <c r="P395" s="391"/>
      <c r="Q395" s="391"/>
      <c r="R395" s="391"/>
      <c r="S395" s="391"/>
      <c r="T395" s="391"/>
      <c r="U395" s="391"/>
      <c r="V395" s="391"/>
      <c r="W395" s="391"/>
      <c r="X395" s="391"/>
      <c r="Y395" s="391"/>
      <c r="Z395" s="391"/>
    </row>
    <row r="396" spans="1:26" ht="15.75" customHeight="1">
      <c r="A396" s="391"/>
      <c r="B396" s="391"/>
      <c r="C396" s="391"/>
      <c r="D396" s="391"/>
      <c r="E396" s="391"/>
      <c r="F396" s="391"/>
      <c r="G396" s="391"/>
      <c r="H396" s="391"/>
      <c r="I396" s="391"/>
      <c r="J396" s="391"/>
      <c r="K396" s="391"/>
      <c r="L396" s="391"/>
      <c r="M396" s="391"/>
      <c r="N396" s="391"/>
      <c r="O396" s="391"/>
      <c r="P396" s="391"/>
      <c r="Q396" s="391"/>
      <c r="R396" s="391"/>
      <c r="S396" s="391"/>
      <c r="T396" s="391"/>
      <c r="U396" s="391"/>
      <c r="V396" s="391"/>
      <c r="W396" s="391"/>
      <c r="X396" s="391"/>
      <c r="Y396" s="391"/>
      <c r="Z396" s="391"/>
    </row>
    <row r="397" spans="1:26" ht="15.75" customHeight="1">
      <c r="A397" s="391"/>
      <c r="B397" s="391"/>
      <c r="C397" s="391"/>
      <c r="D397" s="391"/>
      <c r="E397" s="391"/>
      <c r="F397" s="391"/>
      <c r="G397" s="391"/>
      <c r="H397" s="391"/>
      <c r="I397" s="391"/>
      <c r="J397" s="391"/>
      <c r="K397" s="391"/>
      <c r="L397" s="391"/>
      <c r="M397" s="391"/>
      <c r="N397" s="391"/>
      <c r="O397" s="391"/>
      <c r="P397" s="391"/>
      <c r="Q397" s="391"/>
      <c r="R397" s="391"/>
      <c r="S397" s="391"/>
      <c r="T397" s="391"/>
      <c r="U397" s="391"/>
      <c r="V397" s="391"/>
      <c r="W397" s="391"/>
      <c r="X397" s="391"/>
      <c r="Y397" s="391"/>
      <c r="Z397" s="391"/>
    </row>
    <row r="398" spans="1:26" ht="15.75" customHeight="1">
      <c r="A398" s="391"/>
      <c r="B398" s="391"/>
      <c r="C398" s="391"/>
      <c r="D398" s="391"/>
      <c r="E398" s="391"/>
      <c r="F398" s="391"/>
      <c r="G398" s="391"/>
      <c r="H398" s="391"/>
      <c r="I398" s="391"/>
      <c r="J398" s="391"/>
      <c r="K398" s="391"/>
      <c r="L398" s="391"/>
      <c r="M398" s="391"/>
      <c r="N398" s="391"/>
      <c r="O398" s="391"/>
      <c r="P398" s="391"/>
      <c r="Q398" s="391"/>
      <c r="R398" s="391"/>
      <c r="S398" s="391"/>
      <c r="T398" s="391"/>
      <c r="U398" s="391"/>
      <c r="V398" s="391"/>
      <c r="W398" s="391"/>
      <c r="X398" s="391"/>
      <c r="Y398" s="391"/>
      <c r="Z398" s="391"/>
    </row>
    <row r="399" spans="1:26" ht="15.75" customHeight="1">
      <c r="A399" s="391"/>
      <c r="B399" s="391"/>
      <c r="C399" s="391"/>
      <c r="D399" s="391"/>
      <c r="E399" s="391"/>
      <c r="F399" s="391"/>
      <c r="G399" s="391"/>
      <c r="H399" s="391"/>
      <c r="I399" s="391"/>
      <c r="J399" s="391"/>
      <c r="K399" s="391"/>
      <c r="L399" s="391"/>
      <c r="M399" s="391"/>
      <c r="N399" s="391"/>
      <c r="O399" s="391"/>
      <c r="P399" s="391"/>
      <c r="Q399" s="391"/>
      <c r="R399" s="391"/>
      <c r="S399" s="391"/>
      <c r="T399" s="391"/>
      <c r="U399" s="391"/>
      <c r="V399" s="391"/>
      <c r="W399" s="391"/>
      <c r="X399" s="391"/>
      <c r="Y399" s="391"/>
      <c r="Z399" s="391"/>
    </row>
    <row r="400" spans="1:26" ht="15.75" customHeight="1">
      <c r="A400" s="391"/>
      <c r="B400" s="391"/>
      <c r="C400" s="391"/>
      <c r="D400" s="391"/>
      <c r="E400" s="391"/>
      <c r="F400" s="391"/>
      <c r="G400" s="391"/>
      <c r="H400" s="391"/>
      <c r="I400" s="391"/>
      <c r="J400" s="391"/>
      <c r="K400" s="391"/>
      <c r="L400" s="391"/>
      <c r="M400" s="391"/>
      <c r="N400" s="391"/>
      <c r="O400" s="391"/>
      <c r="P400" s="391"/>
      <c r="Q400" s="391"/>
      <c r="R400" s="391"/>
      <c r="S400" s="391"/>
      <c r="T400" s="391"/>
      <c r="U400" s="391"/>
      <c r="V400" s="391"/>
      <c r="W400" s="391"/>
      <c r="X400" s="391"/>
      <c r="Y400" s="391"/>
      <c r="Z400" s="391"/>
    </row>
    <row r="401" spans="1:26" ht="15.75" customHeight="1">
      <c r="A401" s="391"/>
      <c r="B401" s="391"/>
      <c r="C401" s="391"/>
      <c r="D401" s="391"/>
      <c r="E401" s="391"/>
      <c r="F401" s="391"/>
      <c r="G401" s="391"/>
      <c r="H401" s="391"/>
      <c r="I401" s="391"/>
      <c r="J401" s="391"/>
      <c r="K401" s="391"/>
      <c r="L401" s="391"/>
      <c r="M401" s="391"/>
      <c r="N401" s="391"/>
      <c r="O401" s="391"/>
      <c r="P401" s="391"/>
      <c r="Q401" s="391"/>
      <c r="R401" s="391"/>
      <c r="S401" s="391"/>
      <c r="T401" s="391"/>
      <c r="U401" s="391"/>
      <c r="V401" s="391"/>
      <c r="W401" s="391"/>
      <c r="X401" s="391"/>
      <c r="Y401" s="391"/>
      <c r="Z401" s="391"/>
    </row>
    <row r="402" spans="1:26" ht="15.75" customHeight="1">
      <c r="A402" s="391"/>
      <c r="B402" s="391"/>
      <c r="C402" s="391"/>
      <c r="D402" s="391"/>
      <c r="E402" s="391"/>
      <c r="F402" s="391"/>
      <c r="G402" s="391"/>
      <c r="H402" s="391"/>
      <c r="I402" s="391"/>
      <c r="J402" s="391"/>
      <c r="K402" s="391"/>
      <c r="L402" s="391"/>
      <c r="M402" s="391"/>
      <c r="N402" s="391"/>
      <c r="O402" s="391"/>
      <c r="P402" s="391"/>
      <c r="Q402" s="391"/>
      <c r="R402" s="391"/>
      <c r="S402" s="391"/>
      <c r="T402" s="391"/>
      <c r="U402" s="391"/>
      <c r="V402" s="391"/>
      <c r="W402" s="391"/>
      <c r="X402" s="391"/>
      <c r="Y402" s="391"/>
      <c r="Z402" s="391"/>
    </row>
    <row r="403" spans="1:26" ht="15.75" customHeight="1">
      <c r="A403" s="391"/>
      <c r="B403" s="391"/>
      <c r="C403" s="391"/>
      <c r="D403" s="391"/>
      <c r="E403" s="391"/>
      <c r="F403" s="391"/>
      <c r="G403" s="391"/>
      <c r="H403" s="391"/>
      <c r="I403" s="391"/>
      <c r="J403" s="391"/>
      <c r="K403" s="391"/>
      <c r="L403" s="391"/>
      <c r="M403" s="391"/>
      <c r="N403" s="391"/>
      <c r="O403" s="391"/>
      <c r="P403" s="391"/>
      <c r="Q403" s="391"/>
      <c r="R403" s="391"/>
      <c r="S403" s="391"/>
      <c r="T403" s="391"/>
      <c r="U403" s="391"/>
      <c r="V403" s="391"/>
      <c r="W403" s="391"/>
      <c r="X403" s="391"/>
      <c r="Y403" s="391"/>
      <c r="Z403" s="391"/>
    </row>
    <row r="404" spans="1:26" ht="15.75" customHeight="1">
      <c r="A404" s="391"/>
      <c r="B404" s="391"/>
      <c r="C404" s="391"/>
      <c r="D404" s="391"/>
      <c r="E404" s="391"/>
      <c r="F404" s="391"/>
      <c r="G404" s="391"/>
      <c r="H404" s="391"/>
      <c r="I404" s="391"/>
      <c r="J404" s="391"/>
      <c r="K404" s="391"/>
      <c r="L404" s="391"/>
      <c r="M404" s="391"/>
      <c r="N404" s="391"/>
      <c r="O404" s="391"/>
      <c r="P404" s="391"/>
      <c r="Q404" s="391"/>
      <c r="R404" s="391"/>
      <c r="S404" s="391"/>
      <c r="T404" s="391"/>
      <c r="U404" s="391"/>
      <c r="V404" s="391"/>
      <c r="W404" s="391"/>
      <c r="X404" s="391"/>
      <c r="Y404" s="391"/>
      <c r="Z404" s="391"/>
    </row>
    <row r="405" spans="1:26" ht="15.75" customHeight="1">
      <c r="A405" s="391"/>
      <c r="B405" s="391"/>
      <c r="C405" s="391"/>
      <c r="D405" s="391"/>
      <c r="E405" s="391"/>
      <c r="F405" s="391"/>
      <c r="G405" s="391"/>
      <c r="H405" s="391"/>
      <c r="I405" s="391"/>
      <c r="J405" s="391"/>
      <c r="K405" s="391"/>
      <c r="L405" s="391"/>
      <c r="M405" s="391"/>
      <c r="N405" s="391"/>
      <c r="O405" s="391"/>
      <c r="P405" s="391"/>
      <c r="Q405" s="391"/>
      <c r="R405" s="391"/>
      <c r="S405" s="391"/>
      <c r="T405" s="391"/>
      <c r="U405" s="391"/>
      <c r="V405" s="391"/>
      <c r="W405" s="391"/>
      <c r="X405" s="391"/>
      <c r="Y405" s="391"/>
      <c r="Z405" s="391"/>
    </row>
    <row r="406" spans="1:26" ht="15.75" customHeight="1">
      <c r="A406" s="391"/>
      <c r="B406" s="391"/>
      <c r="C406" s="391"/>
      <c r="D406" s="391"/>
      <c r="E406" s="391"/>
      <c r="F406" s="391"/>
      <c r="G406" s="391"/>
      <c r="H406" s="391"/>
      <c r="I406" s="391"/>
      <c r="J406" s="391"/>
      <c r="K406" s="391"/>
      <c r="L406" s="391"/>
      <c r="M406" s="391"/>
      <c r="N406" s="391"/>
      <c r="O406" s="391"/>
      <c r="P406" s="391"/>
      <c r="Q406" s="391"/>
      <c r="R406" s="391"/>
      <c r="S406" s="391"/>
      <c r="T406" s="391"/>
      <c r="U406" s="391"/>
      <c r="V406" s="391"/>
      <c r="W406" s="391"/>
      <c r="X406" s="391"/>
      <c r="Y406" s="391"/>
      <c r="Z406" s="391"/>
    </row>
    <row r="407" spans="1:26" ht="15.75" customHeight="1">
      <c r="A407" s="391"/>
      <c r="B407" s="391"/>
      <c r="C407" s="391"/>
      <c r="D407" s="391"/>
      <c r="E407" s="391"/>
      <c r="F407" s="391"/>
      <c r="G407" s="391"/>
      <c r="H407" s="391"/>
      <c r="I407" s="391"/>
      <c r="J407" s="391"/>
      <c r="K407" s="391"/>
      <c r="L407" s="391"/>
      <c r="M407" s="391"/>
      <c r="N407" s="391"/>
      <c r="O407" s="391"/>
      <c r="P407" s="391"/>
      <c r="Q407" s="391"/>
      <c r="R407" s="391"/>
      <c r="S407" s="391"/>
      <c r="T407" s="391"/>
      <c r="U407" s="391"/>
      <c r="V407" s="391"/>
      <c r="W407" s="391"/>
      <c r="X407" s="391"/>
      <c r="Y407" s="391"/>
      <c r="Z407" s="391"/>
    </row>
    <row r="408" spans="1:26" ht="15.75" customHeight="1">
      <c r="A408" s="391"/>
      <c r="B408" s="391"/>
      <c r="C408" s="391"/>
      <c r="D408" s="391"/>
      <c r="E408" s="391"/>
      <c r="F408" s="391"/>
      <c r="G408" s="391"/>
      <c r="H408" s="391"/>
      <c r="I408" s="391"/>
      <c r="J408" s="391"/>
      <c r="K408" s="391"/>
      <c r="L408" s="391"/>
      <c r="M408" s="391"/>
      <c r="N408" s="391"/>
      <c r="O408" s="391"/>
      <c r="P408" s="391"/>
      <c r="Q408" s="391"/>
      <c r="R408" s="391"/>
      <c r="S408" s="391"/>
      <c r="T408" s="391"/>
      <c r="U408" s="391"/>
      <c r="V408" s="391"/>
      <c r="W408" s="391"/>
      <c r="X408" s="391"/>
      <c r="Y408" s="391"/>
      <c r="Z408" s="391"/>
    </row>
    <row r="409" spans="1:26" ht="15.75" customHeight="1">
      <c r="A409" s="391"/>
      <c r="B409" s="391"/>
      <c r="C409" s="391"/>
      <c r="D409" s="391"/>
      <c r="E409" s="391"/>
      <c r="F409" s="391"/>
      <c r="G409" s="391"/>
      <c r="H409" s="391"/>
      <c r="I409" s="391"/>
      <c r="J409" s="391"/>
      <c r="K409" s="391"/>
      <c r="L409" s="391"/>
      <c r="M409" s="391"/>
      <c r="N409" s="391"/>
      <c r="O409" s="391"/>
      <c r="P409" s="391"/>
      <c r="Q409" s="391"/>
      <c r="R409" s="391"/>
      <c r="S409" s="391"/>
      <c r="T409" s="391"/>
      <c r="U409" s="391"/>
      <c r="V409" s="391"/>
      <c r="W409" s="391"/>
      <c r="X409" s="391"/>
      <c r="Y409" s="391"/>
      <c r="Z409" s="391"/>
    </row>
    <row r="410" spans="1:26" ht="15.75" customHeight="1">
      <c r="A410" s="391"/>
      <c r="B410" s="391"/>
      <c r="C410" s="391"/>
      <c r="D410" s="391"/>
      <c r="E410" s="391"/>
      <c r="F410" s="391"/>
      <c r="G410" s="391"/>
      <c r="H410" s="391"/>
      <c r="I410" s="391"/>
      <c r="J410" s="391"/>
      <c r="K410" s="391"/>
      <c r="L410" s="391"/>
      <c r="M410" s="391"/>
      <c r="N410" s="391"/>
      <c r="O410" s="391"/>
      <c r="P410" s="391"/>
      <c r="Q410" s="391"/>
      <c r="R410" s="391"/>
      <c r="S410" s="391"/>
      <c r="T410" s="391"/>
      <c r="U410" s="391"/>
      <c r="V410" s="391"/>
      <c r="W410" s="391"/>
      <c r="X410" s="391"/>
      <c r="Y410" s="391"/>
      <c r="Z410" s="391"/>
    </row>
    <row r="411" spans="1:26" ht="15.75" customHeight="1">
      <c r="A411" s="391"/>
      <c r="B411" s="391"/>
      <c r="C411" s="391"/>
      <c r="D411" s="391"/>
      <c r="E411" s="391"/>
      <c r="F411" s="391"/>
      <c r="G411" s="391"/>
      <c r="H411" s="391"/>
      <c r="I411" s="391"/>
      <c r="J411" s="391"/>
      <c r="K411" s="391"/>
      <c r="L411" s="391"/>
      <c r="M411" s="391"/>
      <c r="N411" s="391"/>
      <c r="O411" s="391"/>
      <c r="P411" s="391"/>
      <c r="Q411" s="391"/>
      <c r="R411" s="391"/>
      <c r="S411" s="391"/>
      <c r="T411" s="391"/>
      <c r="U411" s="391"/>
      <c r="V411" s="391"/>
      <c r="W411" s="391"/>
      <c r="X411" s="391"/>
      <c r="Y411" s="391"/>
      <c r="Z411" s="391"/>
    </row>
    <row r="412" spans="1:26" ht="15.75" customHeight="1">
      <c r="A412" s="391"/>
      <c r="B412" s="391"/>
      <c r="C412" s="391"/>
      <c r="D412" s="391"/>
      <c r="E412" s="391"/>
      <c r="F412" s="391"/>
      <c r="G412" s="391"/>
      <c r="H412" s="391"/>
      <c r="I412" s="391"/>
      <c r="J412" s="391"/>
      <c r="K412" s="391"/>
      <c r="L412" s="391"/>
      <c r="M412" s="391"/>
      <c r="N412" s="391"/>
      <c r="O412" s="391"/>
      <c r="P412" s="391"/>
      <c r="Q412" s="391"/>
      <c r="R412" s="391"/>
      <c r="S412" s="391"/>
      <c r="T412" s="391"/>
      <c r="U412" s="391"/>
      <c r="V412" s="391"/>
      <c r="W412" s="391"/>
      <c r="X412" s="391"/>
      <c r="Y412" s="391"/>
      <c r="Z412" s="391"/>
    </row>
    <row r="413" spans="1:26" ht="15.75" customHeight="1">
      <c r="A413" s="391"/>
      <c r="B413" s="391"/>
      <c r="C413" s="391"/>
      <c r="D413" s="391"/>
      <c r="E413" s="391"/>
      <c r="F413" s="391"/>
      <c r="G413" s="391"/>
      <c r="H413" s="391"/>
      <c r="I413" s="391"/>
      <c r="J413" s="391"/>
      <c r="K413" s="391"/>
      <c r="L413" s="391"/>
      <c r="M413" s="391"/>
      <c r="N413" s="391"/>
      <c r="O413" s="391"/>
      <c r="P413" s="391"/>
      <c r="Q413" s="391"/>
      <c r="R413" s="391"/>
      <c r="S413" s="391"/>
      <c r="T413" s="391"/>
      <c r="U413" s="391"/>
      <c r="V413" s="391"/>
      <c r="W413" s="391"/>
      <c r="X413" s="391"/>
      <c r="Y413" s="391"/>
      <c r="Z413" s="391"/>
    </row>
    <row r="414" spans="1:26" ht="15.75" customHeight="1">
      <c r="A414" s="391"/>
      <c r="B414" s="391"/>
      <c r="C414" s="391"/>
      <c r="D414" s="391"/>
      <c r="E414" s="391"/>
      <c r="F414" s="391"/>
      <c r="G414" s="391"/>
      <c r="H414" s="391"/>
      <c r="I414" s="391"/>
      <c r="J414" s="391"/>
      <c r="K414" s="391"/>
      <c r="L414" s="391"/>
      <c r="M414" s="391"/>
      <c r="N414" s="391"/>
      <c r="O414" s="391"/>
      <c r="P414" s="391"/>
      <c r="Q414" s="391"/>
      <c r="R414" s="391"/>
      <c r="S414" s="391"/>
      <c r="T414" s="391"/>
      <c r="U414" s="391"/>
      <c r="V414" s="391"/>
      <c r="W414" s="391"/>
      <c r="X414" s="391"/>
      <c r="Y414" s="391"/>
      <c r="Z414" s="391"/>
    </row>
    <row r="415" spans="1:26" ht="15.75" customHeight="1">
      <c r="A415" s="391"/>
      <c r="B415" s="391"/>
      <c r="C415" s="391"/>
      <c r="D415" s="391"/>
      <c r="E415" s="391"/>
      <c r="F415" s="391"/>
      <c r="G415" s="391"/>
      <c r="H415" s="391"/>
      <c r="I415" s="391"/>
      <c r="J415" s="391"/>
      <c r="K415" s="391"/>
      <c r="L415" s="391"/>
      <c r="M415" s="391"/>
      <c r="N415" s="391"/>
      <c r="O415" s="391"/>
      <c r="P415" s="391"/>
      <c r="Q415" s="391"/>
      <c r="R415" s="391"/>
      <c r="S415" s="391"/>
      <c r="T415" s="391"/>
      <c r="U415" s="391"/>
      <c r="V415" s="391"/>
      <c r="W415" s="391"/>
      <c r="X415" s="391"/>
      <c r="Y415" s="391"/>
      <c r="Z415" s="391"/>
    </row>
    <row r="416" spans="1:26" ht="15.75" customHeight="1">
      <c r="A416" s="391"/>
      <c r="B416" s="391"/>
      <c r="C416" s="391"/>
      <c r="D416" s="391"/>
      <c r="E416" s="391"/>
      <c r="F416" s="391"/>
      <c r="G416" s="391"/>
      <c r="H416" s="391"/>
      <c r="I416" s="391"/>
      <c r="J416" s="391"/>
      <c r="K416" s="391"/>
      <c r="L416" s="391"/>
      <c r="M416" s="391"/>
      <c r="N416" s="391"/>
      <c r="O416" s="391"/>
      <c r="P416" s="391"/>
      <c r="Q416" s="391"/>
      <c r="R416" s="391"/>
      <c r="S416" s="391"/>
      <c r="T416" s="391"/>
      <c r="U416" s="391"/>
      <c r="V416" s="391"/>
      <c r="W416" s="391"/>
      <c r="X416" s="391"/>
      <c r="Y416" s="391"/>
      <c r="Z416" s="391"/>
    </row>
    <row r="417" spans="1:26" ht="15.75" customHeight="1">
      <c r="A417" s="391"/>
      <c r="B417" s="391"/>
      <c r="C417" s="391"/>
      <c r="D417" s="391"/>
      <c r="E417" s="391"/>
      <c r="F417" s="391"/>
      <c r="G417" s="391"/>
      <c r="H417" s="391"/>
      <c r="I417" s="391"/>
      <c r="J417" s="391"/>
      <c r="K417" s="391"/>
      <c r="L417" s="391"/>
      <c r="M417" s="391"/>
      <c r="N417" s="391"/>
      <c r="O417" s="391"/>
      <c r="P417" s="391"/>
      <c r="Q417" s="391"/>
      <c r="R417" s="391"/>
      <c r="S417" s="391"/>
      <c r="T417" s="391"/>
      <c r="U417" s="391"/>
      <c r="V417" s="391"/>
      <c r="W417" s="391"/>
      <c r="X417" s="391"/>
      <c r="Y417" s="391"/>
      <c r="Z417" s="391"/>
    </row>
    <row r="418" spans="1:26" ht="15.75" customHeight="1">
      <c r="A418" s="391"/>
      <c r="B418" s="391"/>
      <c r="C418" s="391"/>
      <c r="D418" s="391"/>
      <c r="E418" s="391"/>
      <c r="F418" s="391"/>
      <c r="G418" s="391"/>
      <c r="H418" s="391"/>
      <c r="I418" s="391"/>
      <c r="J418" s="391"/>
      <c r="K418" s="391"/>
      <c r="L418" s="391"/>
      <c r="M418" s="391"/>
      <c r="N418" s="391"/>
      <c r="O418" s="391"/>
      <c r="P418" s="391"/>
      <c r="Q418" s="391"/>
      <c r="R418" s="391"/>
      <c r="S418" s="391"/>
      <c r="T418" s="391"/>
      <c r="U418" s="391"/>
      <c r="V418" s="391"/>
      <c r="W418" s="391"/>
      <c r="X418" s="391"/>
      <c r="Y418" s="391"/>
      <c r="Z418" s="391"/>
    </row>
    <row r="419" spans="1:26" ht="15.75" customHeight="1">
      <c r="A419" s="391"/>
      <c r="B419" s="391"/>
      <c r="C419" s="391"/>
      <c r="D419" s="391"/>
      <c r="E419" s="391"/>
      <c r="F419" s="391"/>
      <c r="G419" s="391"/>
      <c r="H419" s="391"/>
      <c r="I419" s="391"/>
      <c r="J419" s="391"/>
      <c r="K419" s="391"/>
      <c r="L419" s="391"/>
      <c r="M419" s="391"/>
      <c r="N419" s="391"/>
      <c r="O419" s="391"/>
      <c r="P419" s="391"/>
      <c r="Q419" s="391"/>
      <c r="R419" s="391"/>
      <c r="S419" s="391"/>
      <c r="T419" s="391"/>
      <c r="U419" s="391"/>
      <c r="V419" s="391"/>
      <c r="W419" s="391"/>
      <c r="X419" s="391"/>
      <c r="Y419" s="391"/>
      <c r="Z419" s="391"/>
    </row>
    <row r="420" spans="1:26" ht="15.75" customHeight="1">
      <c r="A420" s="391"/>
      <c r="B420" s="391"/>
      <c r="C420" s="391"/>
      <c r="D420" s="391"/>
      <c r="E420" s="391"/>
      <c r="F420" s="391"/>
      <c r="G420" s="391"/>
      <c r="H420" s="391"/>
      <c r="I420" s="391"/>
      <c r="J420" s="391"/>
      <c r="K420" s="391"/>
      <c r="L420" s="391"/>
      <c r="M420" s="391"/>
      <c r="N420" s="391"/>
      <c r="O420" s="391"/>
      <c r="P420" s="391"/>
      <c r="Q420" s="391"/>
      <c r="R420" s="391"/>
      <c r="S420" s="391"/>
      <c r="T420" s="391"/>
      <c r="U420" s="391"/>
      <c r="V420" s="391"/>
      <c r="W420" s="391"/>
      <c r="X420" s="391"/>
      <c r="Y420" s="391"/>
      <c r="Z420" s="391"/>
    </row>
    <row r="421" spans="1:26" ht="15.75" customHeight="1">
      <c r="A421" s="391"/>
      <c r="B421" s="391"/>
      <c r="C421" s="391"/>
      <c r="D421" s="391"/>
      <c r="E421" s="391"/>
      <c r="F421" s="391"/>
      <c r="G421" s="391"/>
      <c r="H421" s="391"/>
      <c r="I421" s="391"/>
      <c r="J421" s="391"/>
      <c r="K421" s="391"/>
      <c r="L421" s="391"/>
      <c r="M421" s="391"/>
      <c r="N421" s="391"/>
      <c r="O421" s="391"/>
      <c r="P421" s="391"/>
      <c r="Q421" s="391"/>
      <c r="R421" s="391"/>
      <c r="S421" s="391"/>
      <c r="T421" s="391"/>
      <c r="U421" s="391"/>
      <c r="V421" s="391"/>
      <c r="W421" s="391"/>
      <c r="X421" s="391"/>
      <c r="Y421" s="391"/>
      <c r="Z421" s="391"/>
    </row>
    <row r="422" spans="1:26" ht="15.75" customHeight="1">
      <c r="A422" s="391"/>
      <c r="B422" s="391"/>
      <c r="C422" s="391"/>
      <c r="D422" s="391"/>
      <c r="E422" s="391"/>
      <c r="F422" s="391"/>
      <c r="G422" s="391"/>
      <c r="H422" s="391"/>
      <c r="I422" s="391"/>
      <c r="J422" s="391"/>
      <c r="K422" s="391"/>
      <c r="L422" s="391"/>
      <c r="M422" s="391"/>
      <c r="N422" s="391"/>
      <c r="O422" s="391"/>
      <c r="P422" s="391"/>
      <c r="Q422" s="391"/>
      <c r="R422" s="391"/>
      <c r="S422" s="391"/>
      <c r="T422" s="391"/>
      <c r="U422" s="391"/>
      <c r="V422" s="391"/>
      <c r="W422" s="391"/>
      <c r="X422" s="391"/>
      <c r="Y422" s="391"/>
      <c r="Z422" s="391"/>
    </row>
    <row r="423" spans="1:26" ht="15.75" customHeight="1">
      <c r="A423" s="391"/>
      <c r="B423" s="391"/>
      <c r="C423" s="391"/>
      <c r="D423" s="391"/>
      <c r="E423" s="391"/>
      <c r="F423" s="391"/>
      <c r="G423" s="391"/>
      <c r="H423" s="391"/>
      <c r="I423" s="391"/>
      <c r="J423" s="391"/>
      <c r="K423" s="391"/>
      <c r="L423" s="391"/>
      <c r="M423" s="391"/>
      <c r="N423" s="391"/>
      <c r="O423" s="391"/>
      <c r="P423" s="391"/>
      <c r="Q423" s="391"/>
      <c r="R423" s="391"/>
      <c r="S423" s="391"/>
      <c r="T423" s="391"/>
      <c r="U423" s="391"/>
      <c r="V423" s="391"/>
      <c r="W423" s="391"/>
      <c r="X423" s="391"/>
      <c r="Y423" s="391"/>
      <c r="Z423" s="391"/>
    </row>
    <row r="424" spans="1:26" ht="15.75" customHeight="1">
      <c r="A424" s="391"/>
      <c r="B424" s="391"/>
      <c r="C424" s="391"/>
      <c r="D424" s="391"/>
      <c r="E424" s="391"/>
      <c r="F424" s="391"/>
      <c r="G424" s="391"/>
      <c r="H424" s="391"/>
      <c r="I424" s="391"/>
      <c r="J424" s="391"/>
      <c r="K424" s="391"/>
      <c r="L424" s="391"/>
      <c r="M424" s="391"/>
      <c r="N424" s="391"/>
      <c r="O424" s="391"/>
      <c r="P424" s="391"/>
      <c r="Q424" s="391"/>
      <c r="R424" s="391"/>
      <c r="S424" s="391"/>
      <c r="T424" s="391"/>
      <c r="U424" s="391"/>
      <c r="V424" s="391"/>
      <c r="W424" s="391"/>
      <c r="X424" s="391"/>
      <c r="Y424" s="391"/>
      <c r="Z424" s="391"/>
    </row>
    <row r="425" spans="1:26" ht="15.75" customHeight="1">
      <c r="A425" s="391"/>
      <c r="B425" s="391"/>
      <c r="C425" s="391"/>
      <c r="D425" s="391"/>
      <c r="E425" s="391"/>
      <c r="F425" s="391"/>
      <c r="G425" s="391"/>
      <c r="H425" s="391"/>
      <c r="I425" s="391"/>
      <c r="J425" s="391"/>
      <c r="K425" s="391"/>
      <c r="L425" s="391"/>
      <c r="M425" s="391"/>
      <c r="N425" s="391"/>
      <c r="O425" s="391"/>
      <c r="P425" s="391"/>
      <c r="Q425" s="391"/>
      <c r="R425" s="391"/>
      <c r="S425" s="391"/>
      <c r="T425" s="391"/>
      <c r="U425" s="391"/>
      <c r="V425" s="391"/>
      <c r="W425" s="391"/>
      <c r="X425" s="391"/>
      <c r="Y425" s="391"/>
      <c r="Z425" s="391"/>
    </row>
    <row r="426" spans="1:26" ht="15.75" customHeight="1">
      <c r="A426" s="391"/>
      <c r="B426" s="391"/>
      <c r="C426" s="391"/>
      <c r="D426" s="391"/>
      <c r="E426" s="391"/>
      <c r="F426" s="391"/>
      <c r="G426" s="391"/>
      <c r="H426" s="391"/>
      <c r="I426" s="391"/>
      <c r="J426" s="391"/>
      <c r="K426" s="391"/>
      <c r="L426" s="391"/>
      <c r="M426" s="391"/>
      <c r="N426" s="391"/>
      <c r="O426" s="391"/>
      <c r="P426" s="391"/>
      <c r="Q426" s="391"/>
      <c r="R426" s="391"/>
      <c r="S426" s="391"/>
      <c r="T426" s="391"/>
      <c r="U426" s="391"/>
      <c r="V426" s="391"/>
      <c r="W426" s="391"/>
      <c r="X426" s="391"/>
      <c r="Y426" s="391"/>
      <c r="Z426" s="391"/>
    </row>
    <row r="427" spans="1:26" ht="15.75" customHeight="1">
      <c r="A427" s="391"/>
      <c r="B427" s="391"/>
      <c r="C427" s="391"/>
      <c r="D427" s="391"/>
      <c r="E427" s="391"/>
      <c r="F427" s="391"/>
      <c r="G427" s="391"/>
      <c r="H427" s="391"/>
      <c r="I427" s="391"/>
      <c r="J427" s="391"/>
      <c r="K427" s="391"/>
      <c r="L427" s="391"/>
      <c r="M427" s="391"/>
      <c r="N427" s="391"/>
      <c r="O427" s="391"/>
      <c r="P427" s="391"/>
      <c r="Q427" s="391"/>
      <c r="R427" s="391"/>
      <c r="S427" s="391"/>
      <c r="T427" s="391"/>
      <c r="U427" s="391"/>
      <c r="V427" s="391"/>
      <c r="W427" s="391"/>
      <c r="X427" s="391"/>
      <c r="Y427" s="391"/>
      <c r="Z427" s="391"/>
    </row>
    <row r="428" spans="1:26" ht="15.75" customHeight="1">
      <c r="A428" s="391"/>
      <c r="B428" s="391"/>
      <c r="C428" s="391"/>
      <c r="D428" s="391"/>
      <c r="E428" s="391"/>
      <c r="F428" s="391"/>
      <c r="G428" s="391"/>
      <c r="H428" s="391"/>
      <c r="I428" s="391"/>
      <c r="J428" s="391"/>
      <c r="K428" s="391"/>
      <c r="L428" s="391"/>
      <c r="M428" s="391"/>
      <c r="N428" s="391"/>
      <c r="O428" s="391"/>
      <c r="P428" s="391"/>
      <c r="Q428" s="391"/>
      <c r="R428" s="391"/>
      <c r="S428" s="391"/>
      <c r="T428" s="391"/>
      <c r="U428" s="391"/>
      <c r="V428" s="391"/>
      <c r="W428" s="391"/>
      <c r="X428" s="391"/>
      <c r="Y428" s="391"/>
      <c r="Z428" s="391"/>
    </row>
    <row r="429" spans="1:26" ht="15.75" customHeight="1">
      <c r="A429" s="391"/>
      <c r="B429" s="391"/>
      <c r="C429" s="391"/>
      <c r="D429" s="391"/>
      <c r="E429" s="391"/>
      <c r="F429" s="391"/>
      <c r="G429" s="391"/>
      <c r="H429" s="391"/>
      <c r="I429" s="391"/>
      <c r="J429" s="391"/>
      <c r="K429" s="391"/>
      <c r="L429" s="391"/>
      <c r="M429" s="391"/>
      <c r="N429" s="391"/>
      <c r="O429" s="391"/>
      <c r="P429" s="391"/>
      <c r="Q429" s="391"/>
      <c r="R429" s="391"/>
      <c r="S429" s="391"/>
      <c r="T429" s="391"/>
      <c r="U429" s="391"/>
      <c r="V429" s="391"/>
      <c r="W429" s="391"/>
      <c r="X429" s="391"/>
      <c r="Y429" s="391"/>
      <c r="Z429" s="391"/>
    </row>
    <row r="430" spans="1:26" ht="15.75" customHeight="1">
      <c r="A430" s="391"/>
      <c r="B430" s="391"/>
      <c r="C430" s="391"/>
      <c r="D430" s="391"/>
      <c r="E430" s="391"/>
      <c r="F430" s="391"/>
      <c r="G430" s="391"/>
      <c r="H430" s="391"/>
      <c r="I430" s="391"/>
      <c r="J430" s="391"/>
      <c r="K430" s="391"/>
      <c r="L430" s="391"/>
      <c r="M430" s="391"/>
      <c r="N430" s="391"/>
      <c r="O430" s="391"/>
      <c r="P430" s="391"/>
      <c r="Q430" s="391"/>
      <c r="R430" s="391"/>
      <c r="S430" s="391"/>
      <c r="T430" s="391"/>
      <c r="U430" s="391"/>
      <c r="V430" s="391"/>
      <c r="W430" s="391"/>
      <c r="X430" s="391"/>
      <c r="Y430" s="391"/>
      <c r="Z430" s="391"/>
    </row>
    <row r="431" spans="1:26" ht="15.75" customHeight="1">
      <c r="A431" s="391"/>
      <c r="B431" s="391"/>
      <c r="C431" s="391"/>
      <c r="D431" s="391"/>
      <c r="E431" s="391"/>
      <c r="F431" s="391"/>
      <c r="G431" s="391"/>
      <c r="H431" s="391"/>
      <c r="I431" s="391"/>
      <c r="J431" s="391"/>
      <c r="K431" s="391"/>
      <c r="L431" s="391"/>
      <c r="M431" s="391"/>
      <c r="N431" s="391"/>
      <c r="O431" s="391"/>
      <c r="P431" s="391"/>
      <c r="Q431" s="391"/>
      <c r="R431" s="391"/>
      <c r="S431" s="391"/>
      <c r="T431" s="391"/>
      <c r="U431" s="391"/>
      <c r="V431" s="391"/>
      <c r="W431" s="391"/>
      <c r="X431" s="391"/>
      <c r="Y431" s="391"/>
      <c r="Z431" s="391"/>
    </row>
    <row r="432" spans="1:26" ht="15.75" customHeight="1">
      <c r="A432" s="391"/>
      <c r="B432" s="391"/>
      <c r="C432" s="391"/>
      <c r="D432" s="391"/>
      <c r="E432" s="391"/>
      <c r="F432" s="391"/>
      <c r="G432" s="391"/>
      <c r="H432" s="391"/>
      <c r="I432" s="391"/>
      <c r="J432" s="391"/>
      <c r="K432" s="391"/>
      <c r="L432" s="391"/>
      <c r="M432" s="391"/>
      <c r="N432" s="391"/>
      <c r="O432" s="391"/>
      <c r="P432" s="391"/>
      <c r="Q432" s="391"/>
      <c r="R432" s="391"/>
      <c r="S432" s="391"/>
      <c r="T432" s="391"/>
      <c r="U432" s="391"/>
      <c r="V432" s="391"/>
      <c r="W432" s="391"/>
      <c r="X432" s="391"/>
      <c r="Y432" s="391"/>
      <c r="Z432" s="391"/>
    </row>
    <row r="433" spans="1:26" ht="15.75" customHeight="1">
      <c r="A433" s="391"/>
      <c r="B433" s="391"/>
      <c r="C433" s="391"/>
      <c r="D433" s="391"/>
      <c r="E433" s="391"/>
      <c r="F433" s="391"/>
      <c r="G433" s="391"/>
      <c r="H433" s="391"/>
      <c r="I433" s="391"/>
      <c r="J433" s="391"/>
      <c r="K433" s="391"/>
      <c r="L433" s="391"/>
      <c r="M433" s="391"/>
      <c r="N433" s="391"/>
      <c r="O433" s="391"/>
      <c r="P433" s="391"/>
      <c r="Q433" s="391"/>
      <c r="R433" s="391"/>
      <c r="S433" s="391"/>
      <c r="T433" s="391"/>
      <c r="U433" s="391"/>
      <c r="V433" s="391"/>
      <c r="W433" s="391"/>
      <c r="X433" s="391"/>
      <c r="Y433" s="391"/>
      <c r="Z433" s="391"/>
    </row>
    <row r="434" spans="1:26" ht="15.75" customHeight="1">
      <c r="A434" s="391"/>
      <c r="B434" s="391"/>
      <c r="C434" s="391"/>
      <c r="D434" s="391"/>
      <c r="E434" s="391"/>
      <c r="F434" s="391"/>
      <c r="G434" s="391"/>
      <c r="H434" s="391"/>
      <c r="I434" s="391"/>
      <c r="J434" s="391"/>
      <c r="K434" s="391"/>
      <c r="L434" s="391"/>
      <c r="M434" s="391"/>
      <c r="N434" s="391"/>
      <c r="O434" s="391"/>
      <c r="P434" s="391"/>
      <c r="Q434" s="391"/>
      <c r="R434" s="391"/>
      <c r="S434" s="391"/>
      <c r="T434" s="391"/>
      <c r="U434" s="391"/>
      <c r="V434" s="391"/>
      <c r="W434" s="391"/>
      <c r="X434" s="391"/>
      <c r="Y434" s="391"/>
      <c r="Z434" s="391"/>
    </row>
    <row r="435" spans="1:26" ht="15.75" customHeight="1">
      <c r="A435" s="391"/>
      <c r="B435" s="391"/>
      <c r="C435" s="391"/>
      <c r="D435" s="391"/>
      <c r="E435" s="391"/>
      <c r="F435" s="391"/>
      <c r="G435" s="391"/>
      <c r="H435" s="391"/>
      <c r="I435" s="391"/>
      <c r="J435" s="391"/>
      <c r="K435" s="391"/>
      <c r="L435" s="391"/>
      <c r="M435" s="391"/>
      <c r="N435" s="391"/>
      <c r="O435" s="391"/>
      <c r="P435" s="391"/>
      <c r="Q435" s="391"/>
      <c r="R435" s="391"/>
      <c r="S435" s="391"/>
      <c r="T435" s="391"/>
      <c r="U435" s="391"/>
      <c r="V435" s="391"/>
      <c r="W435" s="391"/>
      <c r="X435" s="391"/>
      <c r="Y435" s="391"/>
      <c r="Z435" s="391"/>
    </row>
    <row r="436" spans="1:26" ht="15.75" customHeight="1">
      <c r="A436" s="391"/>
      <c r="B436" s="391"/>
      <c r="C436" s="391"/>
      <c r="D436" s="391"/>
      <c r="E436" s="391"/>
      <c r="F436" s="391"/>
      <c r="G436" s="391"/>
      <c r="H436" s="391"/>
      <c r="I436" s="391"/>
      <c r="J436" s="391"/>
      <c r="K436" s="391"/>
      <c r="L436" s="391"/>
      <c r="M436" s="391"/>
      <c r="N436" s="391"/>
      <c r="O436" s="391"/>
      <c r="P436" s="391"/>
      <c r="Q436" s="391"/>
      <c r="R436" s="391"/>
      <c r="S436" s="391"/>
      <c r="T436" s="391"/>
      <c r="U436" s="391"/>
      <c r="V436" s="391"/>
      <c r="W436" s="391"/>
      <c r="X436" s="391"/>
      <c r="Y436" s="391"/>
      <c r="Z436" s="391"/>
    </row>
    <row r="437" spans="1:26" ht="15.75" customHeight="1">
      <c r="A437" s="391"/>
      <c r="B437" s="391"/>
      <c r="C437" s="391"/>
      <c r="D437" s="391"/>
      <c r="E437" s="391"/>
      <c r="F437" s="391"/>
      <c r="G437" s="391"/>
      <c r="H437" s="391"/>
      <c r="I437" s="391"/>
      <c r="J437" s="391"/>
      <c r="K437" s="391"/>
      <c r="L437" s="391"/>
      <c r="M437" s="391"/>
      <c r="N437" s="391"/>
      <c r="O437" s="391"/>
      <c r="P437" s="391"/>
      <c r="Q437" s="391"/>
      <c r="R437" s="391"/>
      <c r="S437" s="391"/>
      <c r="T437" s="391"/>
      <c r="U437" s="391"/>
      <c r="V437" s="391"/>
      <c r="W437" s="391"/>
      <c r="X437" s="391"/>
      <c r="Y437" s="391"/>
      <c r="Z437" s="391"/>
    </row>
    <row r="438" spans="1:26" ht="15.75" customHeight="1">
      <c r="A438" s="391"/>
      <c r="B438" s="391"/>
      <c r="C438" s="391"/>
      <c r="D438" s="391"/>
      <c r="E438" s="391"/>
      <c r="F438" s="391"/>
      <c r="G438" s="391"/>
      <c r="H438" s="391"/>
      <c r="I438" s="391"/>
      <c r="J438" s="391"/>
      <c r="K438" s="391"/>
      <c r="L438" s="391"/>
      <c r="M438" s="391"/>
      <c r="N438" s="391"/>
      <c r="O438" s="391"/>
      <c r="P438" s="391"/>
      <c r="Q438" s="391"/>
      <c r="R438" s="391"/>
      <c r="S438" s="391"/>
      <c r="T438" s="391"/>
      <c r="U438" s="391"/>
      <c r="V438" s="391"/>
      <c r="W438" s="391"/>
      <c r="X438" s="391"/>
      <c r="Y438" s="391"/>
      <c r="Z438" s="391"/>
    </row>
    <row r="439" spans="1:26" ht="15.75" customHeight="1">
      <c r="A439" s="391"/>
      <c r="B439" s="391"/>
      <c r="C439" s="391"/>
      <c r="D439" s="391"/>
      <c r="E439" s="391"/>
      <c r="F439" s="391"/>
      <c r="G439" s="391"/>
      <c r="H439" s="391"/>
      <c r="I439" s="391"/>
      <c r="J439" s="391"/>
      <c r="K439" s="391"/>
      <c r="L439" s="391"/>
      <c r="M439" s="391"/>
      <c r="N439" s="391"/>
      <c r="O439" s="391"/>
      <c r="P439" s="391"/>
      <c r="Q439" s="391"/>
      <c r="R439" s="391"/>
      <c r="S439" s="391"/>
      <c r="T439" s="391"/>
      <c r="U439" s="391"/>
      <c r="V439" s="391"/>
      <c r="W439" s="391"/>
      <c r="X439" s="391"/>
      <c r="Y439" s="391"/>
      <c r="Z439" s="391"/>
    </row>
    <row r="440" spans="1:26" ht="15.75" customHeight="1">
      <c r="A440" s="391"/>
      <c r="B440" s="391"/>
      <c r="C440" s="391"/>
      <c r="D440" s="391"/>
      <c r="E440" s="391"/>
      <c r="F440" s="391"/>
      <c r="G440" s="391"/>
      <c r="H440" s="391"/>
      <c r="I440" s="391"/>
      <c r="J440" s="391"/>
      <c r="K440" s="391"/>
      <c r="L440" s="391"/>
      <c r="M440" s="391"/>
      <c r="N440" s="391"/>
      <c r="O440" s="391"/>
      <c r="P440" s="391"/>
      <c r="Q440" s="391"/>
      <c r="R440" s="391"/>
      <c r="S440" s="391"/>
      <c r="T440" s="391"/>
      <c r="U440" s="391"/>
      <c r="V440" s="391"/>
      <c r="W440" s="391"/>
      <c r="X440" s="391"/>
      <c r="Y440" s="391"/>
      <c r="Z440" s="391"/>
    </row>
    <row r="441" spans="1:26" ht="15.75" customHeight="1">
      <c r="A441" s="391"/>
      <c r="B441" s="391"/>
      <c r="C441" s="391"/>
      <c r="D441" s="391"/>
      <c r="E441" s="391"/>
      <c r="F441" s="391"/>
      <c r="G441" s="391"/>
      <c r="H441" s="391"/>
      <c r="I441" s="391"/>
      <c r="J441" s="391"/>
      <c r="K441" s="391"/>
      <c r="L441" s="391"/>
      <c r="M441" s="391"/>
      <c r="N441" s="391"/>
      <c r="O441" s="391"/>
      <c r="P441" s="391"/>
      <c r="Q441" s="391"/>
      <c r="R441" s="391"/>
      <c r="S441" s="391"/>
      <c r="T441" s="391"/>
      <c r="U441" s="391"/>
      <c r="V441" s="391"/>
      <c r="W441" s="391"/>
      <c r="X441" s="391"/>
      <c r="Y441" s="391"/>
      <c r="Z441" s="391"/>
    </row>
    <row r="442" spans="1:26" ht="15.75" customHeight="1">
      <c r="A442" s="391"/>
      <c r="B442" s="391"/>
      <c r="C442" s="391"/>
      <c r="D442" s="391"/>
      <c r="E442" s="391"/>
      <c r="F442" s="391"/>
      <c r="G442" s="391"/>
      <c r="H442" s="391"/>
      <c r="I442" s="391"/>
      <c r="J442" s="391"/>
      <c r="K442" s="391"/>
      <c r="L442" s="391"/>
      <c r="M442" s="391"/>
      <c r="N442" s="391"/>
      <c r="O442" s="391"/>
      <c r="P442" s="391"/>
      <c r="Q442" s="391"/>
      <c r="R442" s="391"/>
      <c r="S442" s="391"/>
      <c r="T442" s="391"/>
      <c r="U442" s="391"/>
      <c r="V442" s="391"/>
      <c r="W442" s="391"/>
      <c r="X442" s="391"/>
      <c r="Y442" s="391"/>
      <c r="Z442" s="391"/>
    </row>
    <row r="443" spans="1:26" ht="15.75" customHeight="1">
      <c r="A443" s="391"/>
      <c r="B443" s="391"/>
      <c r="C443" s="391"/>
      <c r="D443" s="391"/>
      <c r="E443" s="391"/>
      <c r="F443" s="391"/>
      <c r="G443" s="391"/>
      <c r="H443" s="391"/>
      <c r="I443" s="391"/>
      <c r="J443" s="391"/>
      <c r="K443" s="391"/>
      <c r="L443" s="391"/>
      <c r="M443" s="391"/>
      <c r="N443" s="391"/>
      <c r="O443" s="391"/>
      <c r="P443" s="391"/>
      <c r="Q443" s="391"/>
      <c r="R443" s="391"/>
      <c r="S443" s="391"/>
      <c r="T443" s="391"/>
      <c r="U443" s="391"/>
      <c r="V443" s="391"/>
      <c r="W443" s="391"/>
      <c r="X443" s="391"/>
      <c r="Y443" s="391"/>
      <c r="Z443" s="391"/>
    </row>
    <row r="444" spans="1:26" ht="15.75" customHeight="1">
      <c r="A444" s="391"/>
      <c r="B444" s="391"/>
      <c r="C444" s="391"/>
      <c r="D444" s="391"/>
      <c r="E444" s="391"/>
      <c r="F444" s="391"/>
      <c r="G444" s="391"/>
      <c r="H444" s="391"/>
      <c r="I444" s="391"/>
      <c r="J444" s="391"/>
      <c r="K444" s="391"/>
      <c r="L444" s="391"/>
      <c r="M444" s="391"/>
      <c r="N444" s="391"/>
      <c r="O444" s="391"/>
      <c r="P444" s="391"/>
      <c r="Q444" s="391"/>
      <c r="R444" s="391"/>
      <c r="S444" s="391"/>
      <c r="T444" s="391"/>
      <c r="U444" s="391"/>
      <c r="V444" s="391"/>
      <c r="W444" s="391"/>
      <c r="X444" s="391"/>
      <c r="Y444" s="391"/>
      <c r="Z444" s="391"/>
    </row>
    <row r="445" spans="1:26" ht="15.75" customHeight="1">
      <c r="A445" s="391"/>
      <c r="B445" s="391"/>
      <c r="C445" s="391"/>
      <c r="D445" s="391"/>
      <c r="E445" s="391"/>
      <c r="F445" s="391"/>
      <c r="G445" s="391"/>
      <c r="H445" s="391"/>
      <c r="I445" s="391"/>
      <c r="J445" s="391"/>
      <c r="K445" s="391"/>
      <c r="L445" s="391"/>
      <c r="M445" s="391"/>
      <c r="N445" s="391"/>
      <c r="O445" s="391"/>
      <c r="P445" s="391"/>
      <c r="Q445" s="391"/>
      <c r="R445" s="391"/>
      <c r="S445" s="391"/>
      <c r="T445" s="391"/>
      <c r="U445" s="391"/>
      <c r="V445" s="391"/>
      <c r="W445" s="391"/>
      <c r="X445" s="391"/>
      <c r="Y445" s="391"/>
      <c r="Z445" s="391"/>
    </row>
    <row r="446" spans="1:26" ht="15.75" customHeight="1">
      <c r="A446" s="391"/>
      <c r="B446" s="391"/>
      <c r="C446" s="391"/>
      <c r="D446" s="391"/>
      <c r="E446" s="391"/>
      <c r="F446" s="391"/>
      <c r="G446" s="391"/>
      <c r="H446" s="391"/>
      <c r="I446" s="391"/>
      <c r="J446" s="391"/>
      <c r="K446" s="391"/>
      <c r="L446" s="391"/>
      <c r="M446" s="391"/>
      <c r="N446" s="391"/>
      <c r="O446" s="391"/>
      <c r="P446" s="391"/>
      <c r="Q446" s="391"/>
      <c r="R446" s="391"/>
      <c r="S446" s="391"/>
      <c r="T446" s="391"/>
      <c r="U446" s="391"/>
      <c r="V446" s="391"/>
      <c r="W446" s="391"/>
      <c r="X446" s="391"/>
      <c r="Y446" s="391"/>
      <c r="Z446" s="391"/>
    </row>
    <row r="447" spans="1:26" ht="15.75" customHeight="1">
      <c r="A447" s="391"/>
      <c r="B447" s="391"/>
      <c r="C447" s="391"/>
      <c r="D447" s="391"/>
      <c r="E447" s="391"/>
      <c r="F447" s="391"/>
      <c r="G447" s="391"/>
      <c r="H447" s="391"/>
      <c r="I447" s="391"/>
      <c r="J447" s="391"/>
      <c r="K447" s="391"/>
      <c r="L447" s="391"/>
      <c r="M447" s="391"/>
      <c r="N447" s="391"/>
      <c r="O447" s="391"/>
      <c r="P447" s="391"/>
      <c r="Q447" s="391"/>
      <c r="R447" s="391"/>
      <c r="S447" s="391"/>
      <c r="T447" s="391"/>
      <c r="U447" s="391"/>
      <c r="V447" s="391"/>
      <c r="W447" s="391"/>
      <c r="X447" s="391"/>
      <c r="Y447" s="391"/>
      <c r="Z447" s="391"/>
    </row>
    <row r="448" spans="1:26" ht="15.75" customHeight="1">
      <c r="A448" s="391"/>
      <c r="B448" s="391"/>
      <c r="C448" s="391"/>
      <c r="D448" s="391"/>
      <c r="E448" s="391"/>
      <c r="F448" s="391"/>
      <c r="G448" s="391"/>
      <c r="H448" s="391"/>
      <c r="I448" s="391"/>
      <c r="J448" s="391"/>
      <c r="K448" s="391"/>
      <c r="L448" s="391"/>
      <c r="M448" s="391"/>
      <c r="N448" s="391"/>
      <c r="O448" s="391"/>
      <c r="P448" s="391"/>
      <c r="Q448" s="391"/>
      <c r="R448" s="391"/>
      <c r="S448" s="391"/>
      <c r="T448" s="391"/>
      <c r="U448" s="391"/>
      <c r="V448" s="391"/>
      <c r="W448" s="391"/>
      <c r="X448" s="391"/>
      <c r="Y448" s="391"/>
      <c r="Z448" s="391"/>
    </row>
    <row r="449" spans="1:26" ht="15.75" customHeight="1">
      <c r="A449" s="391"/>
      <c r="B449" s="391"/>
      <c r="C449" s="391"/>
      <c r="D449" s="391"/>
      <c r="E449" s="391"/>
      <c r="F449" s="391"/>
      <c r="G449" s="391"/>
      <c r="H449" s="391"/>
      <c r="I449" s="391"/>
      <c r="J449" s="391"/>
      <c r="K449" s="391"/>
      <c r="L449" s="391"/>
      <c r="M449" s="391"/>
      <c r="N449" s="391"/>
      <c r="O449" s="391"/>
      <c r="P449" s="391"/>
      <c r="Q449" s="391"/>
      <c r="R449" s="391"/>
      <c r="S449" s="391"/>
      <c r="T449" s="391"/>
      <c r="U449" s="391"/>
      <c r="V449" s="391"/>
      <c r="W449" s="391"/>
      <c r="X449" s="391"/>
      <c r="Y449" s="391"/>
      <c r="Z449" s="391"/>
    </row>
    <row r="450" spans="1:26" ht="15.75" customHeight="1">
      <c r="A450" s="391"/>
      <c r="B450" s="391"/>
      <c r="C450" s="391"/>
      <c r="D450" s="391"/>
      <c r="E450" s="391"/>
      <c r="F450" s="391"/>
      <c r="G450" s="391"/>
      <c r="H450" s="391"/>
      <c r="I450" s="391"/>
      <c r="J450" s="391"/>
      <c r="K450" s="391"/>
      <c r="L450" s="391"/>
      <c r="M450" s="391"/>
      <c r="N450" s="391"/>
      <c r="O450" s="391"/>
      <c r="P450" s="391"/>
      <c r="Q450" s="391"/>
      <c r="R450" s="391"/>
      <c r="S450" s="391"/>
      <c r="T450" s="391"/>
      <c r="U450" s="391"/>
      <c r="V450" s="391"/>
      <c r="W450" s="391"/>
      <c r="X450" s="391"/>
      <c r="Y450" s="391"/>
      <c r="Z450" s="391"/>
    </row>
    <row r="451" spans="1:26" ht="15.75" customHeight="1">
      <c r="A451" s="391"/>
      <c r="B451" s="391"/>
      <c r="C451" s="391"/>
      <c r="D451" s="391"/>
      <c r="E451" s="391"/>
      <c r="F451" s="391"/>
      <c r="G451" s="391"/>
      <c r="H451" s="391"/>
      <c r="I451" s="391"/>
      <c r="J451" s="391"/>
      <c r="K451" s="391"/>
      <c r="L451" s="391"/>
      <c r="M451" s="391"/>
      <c r="N451" s="391"/>
      <c r="O451" s="391"/>
      <c r="P451" s="391"/>
      <c r="Q451" s="391"/>
      <c r="R451" s="391"/>
      <c r="S451" s="391"/>
      <c r="T451" s="391"/>
      <c r="U451" s="391"/>
      <c r="V451" s="391"/>
      <c r="W451" s="391"/>
      <c r="X451" s="391"/>
      <c r="Y451" s="391"/>
      <c r="Z451" s="391"/>
    </row>
    <row r="452" spans="1:26" ht="15.75" customHeight="1">
      <c r="A452" s="391"/>
      <c r="B452" s="391"/>
      <c r="C452" s="391"/>
      <c r="D452" s="391"/>
      <c r="E452" s="391"/>
      <c r="F452" s="391"/>
      <c r="G452" s="391"/>
      <c r="H452" s="391"/>
      <c r="I452" s="391"/>
      <c r="J452" s="391"/>
      <c r="K452" s="391"/>
      <c r="L452" s="391"/>
      <c r="M452" s="391"/>
      <c r="N452" s="391"/>
      <c r="O452" s="391"/>
      <c r="P452" s="391"/>
      <c r="Q452" s="391"/>
      <c r="R452" s="391"/>
      <c r="S452" s="391"/>
      <c r="T452" s="391"/>
      <c r="U452" s="391"/>
      <c r="V452" s="391"/>
      <c r="W452" s="391"/>
      <c r="X452" s="391"/>
      <c r="Y452" s="391"/>
      <c r="Z452" s="391"/>
    </row>
    <row r="453" spans="1:26" ht="15.75" customHeight="1">
      <c r="A453" s="391"/>
      <c r="B453" s="391"/>
      <c r="C453" s="391"/>
      <c r="D453" s="391"/>
      <c r="E453" s="391"/>
      <c r="F453" s="391"/>
      <c r="G453" s="391"/>
      <c r="H453" s="391"/>
      <c r="I453" s="391"/>
      <c r="J453" s="391"/>
      <c r="K453" s="391"/>
      <c r="L453" s="391"/>
      <c r="M453" s="391"/>
      <c r="N453" s="391"/>
      <c r="O453" s="391"/>
      <c r="P453" s="391"/>
      <c r="Q453" s="391"/>
      <c r="R453" s="391"/>
      <c r="S453" s="391"/>
      <c r="T453" s="391"/>
      <c r="U453" s="391"/>
      <c r="V453" s="391"/>
      <c r="W453" s="391"/>
      <c r="X453" s="391"/>
      <c r="Y453" s="391"/>
      <c r="Z453" s="391"/>
    </row>
    <row r="454" spans="1:26" ht="15.75" customHeight="1">
      <c r="A454" s="391"/>
      <c r="B454" s="391"/>
      <c r="C454" s="391"/>
      <c r="D454" s="391"/>
      <c r="E454" s="391"/>
      <c r="F454" s="391"/>
      <c r="G454" s="391"/>
      <c r="H454" s="391"/>
      <c r="I454" s="391"/>
      <c r="J454" s="391"/>
      <c r="K454" s="391"/>
      <c r="L454" s="391"/>
      <c r="M454" s="391"/>
      <c r="N454" s="391"/>
      <c r="O454" s="391"/>
      <c r="P454" s="391"/>
      <c r="Q454" s="391"/>
      <c r="R454" s="391"/>
      <c r="S454" s="391"/>
      <c r="T454" s="391"/>
      <c r="U454" s="391"/>
      <c r="V454" s="391"/>
      <c r="W454" s="391"/>
      <c r="X454" s="391"/>
      <c r="Y454" s="391"/>
      <c r="Z454" s="391"/>
    </row>
    <row r="455" spans="1:26" ht="15.75" customHeight="1">
      <c r="A455" s="391"/>
      <c r="B455" s="391"/>
      <c r="C455" s="391"/>
      <c r="D455" s="391"/>
      <c r="E455" s="391"/>
      <c r="F455" s="391"/>
      <c r="G455" s="391"/>
      <c r="H455" s="391"/>
      <c r="I455" s="391"/>
      <c r="J455" s="391"/>
      <c r="K455" s="391"/>
      <c r="L455" s="391"/>
      <c r="M455" s="391"/>
      <c r="N455" s="391"/>
      <c r="O455" s="391"/>
      <c r="P455" s="391"/>
      <c r="Q455" s="391"/>
      <c r="R455" s="391"/>
      <c r="S455" s="391"/>
      <c r="T455" s="391"/>
      <c r="U455" s="391"/>
      <c r="V455" s="391"/>
      <c r="W455" s="391"/>
      <c r="X455" s="391"/>
      <c r="Y455" s="391"/>
      <c r="Z455" s="391"/>
    </row>
    <row r="456" spans="1:26" ht="15.75" customHeight="1">
      <c r="A456" s="391"/>
      <c r="B456" s="391"/>
      <c r="C456" s="391"/>
      <c r="D456" s="391"/>
      <c r="E456" s="391"/>
      <c r="F456" s="391"/>
      <c r="G456" s="391"/>
      <c r="H456" s="391"/>
      <c r="I456" s="391"/>
      <c r="J456" s="391"/>
      <c r="K456" s="391"/>
      <c r="L456" s="391"/>
      <c r="M456" s="391"/>
      <c r="N456" s="391"/>
      <c r="O456" s="391"/>
      <c r="P456" s="391"/>
      <c r="Q456" s="391"/>
      <c r="R456" s="391"/>
      <c r="S456" s="391"/>
      <c r="T456" s="391"/>
      <c r="U456" s="391"/>
      <c r="V456" s="391"/>
      <c r="W456" s="391"/>
      <c r="X456" s="391"/>
      <c r="Y456" s="391"/>
      <c r="Z456" s="391"/>
    </row>
    <row r="457" spans="1:26" ht="15.75" customHeight="1">
      <c r="A457" s="391"/>
      <c r="B457" s="391"/>
      <c r="C457" s="391"/>
      <c r="D457" s="391"/>
      <c r="E457" s="391"/>
      <c r="F457" s="391"/>
      <c r="G457" s="391"/>
      <c r="H457" s="391"/>
      <c r="I457" s="391"/>
      <c r="J457" s="391"/>
      <c r="K457" s="391"/>
      <c r="L457" s="391"/>
      <c r="M457" s="391"/>
      <c r="N457" s="391"/>
      <c r="O457" s="391"/>
      <c r="P457" s="391"/>
      <c r="Q457" s="391"/>
      <c r="R457" s="391"/>
      <c r="S457" s="391"/>
      <c r="T457" s="391"/>
      <c r="U457" s="391"/>
      <c r="V457" s="391"/>
      <c r="W457" s="391"/>
      <c r="X457" s="391"/>
      <c r="Y457" s="391"/>
      <c r="Z457" s="391"/>
    </row>
    <row r="458" spans="1:26" ht="15.75" customHeight="1">
      <c r="A458" s="391"/>
      <c r="B458" s="391"/>
      <c r="C458" s="391"/>
      <c r="D458" s="391"/>
      <c r="E458" s="391"/>
      <c r="F458" s="391"/>
      <c r="G458" s="391"/>
      <c r="H458" s="391"/>
      <c r="I458" s="391"/>
      <c r="J458" s="391"/>
      <c r="K458" s="391"/>
      <c r="L458" s="391"/>
      <c r="M458" s="391"/>
      <c r="N458" s="391"/>
      <c r="O458" s="391"/>
      <c r="P458" s="391"/>
      <c r="Q458" s="391"/>
      <c r="R458" s="391"/>
      <c r="S458" s="391"/>
      <c r="T458" s="391"/>
      <c r="U458" s="391"/>
      <c r="V458" s="391"/>
      <c r="W458" s="391"/>
      <c r="X458" s="391"/>
      <c r="Y458" s="391"/>
      <c r="Z458" s="391"/>
    </row>
    <row r="459" spans="1:26" ht="15.75" customHeight="1">
      <c r="A459" s="391"/>
      <c r="B459" s="391"/>
      <c r="C459" s="391"/>
      <c r="D459" s="391"/>
      <c r="E459" s="391"/>
      <c r="F459" s="391"/>
      <c r="G459" s="391"/>
      <c r="H459" s="391"/>
      <c r="I459" s="391"/>
      <c r="J459" s="391"/>
      <c r="K459" s="391"/>
      <c r="L459" s="391"/>
      <c r="M459" s="391"/>
      <c r="N459" s="391"/>
      <c r="O459" s="391"/>
      <c r="P459" s="391"/>
      <c r="Q459" s="391"/>
      <c r="R459" s="391"/>
      <c r="S459" s="391"/>
      <c r="T459" s="391"/>
      <c r="U459" s="391"/>
      <c r="V459" s="391"/>
      <c r="W459" s="391"/>
      <c r="X459" s="391"/>
      <c r="Y459" s="391"/>
      <c r="Z459" s="391"/>
    </row>
    <row r="460" spans="1:26" ht="15.75" customHeight="1">
      <c r="A460" s="391"/>
      <c r="B460" s="391"/>
      <c r="C460" s="391"/>
      <c r="D460" s="391"/>
      <c r="E460" s="391"/>
      <c r="F460" s="391"/>
      <c r="G460" s="391"/>
      <c r="H460" s="391"/>
      <c r="I460" s="391"/>
      <c r="J460" s="391"/>
      <c r="K460" s="391"/>
      <c r="L460" s="391"/>
      <c r="M460" s="391"/>
      <c r="N460" s="391"/>
      <c r="O460" s="391"/>
      <c r="P460" s="391"/>
      <c r="Q460" s="391"/>
      <c r="R460" s="391"/>
      <c r="S460" s="391"/>
      <c r="T460" s="391"/>
      <c r="U460" s="391"/>
      <c r="V460" s="391"/>
      <c r="W460" s="391"/>
      <c r="X460" s="391"/>
      <c r="Y460" s="391"/>
      <c r="Z460" s="391"/>
    </row>
    <row r="461" spans="1:26" ht="15.75" customHeight="1">
      <c r="A461" s="391"/>
      <c r="B461" s="391"/>
      <c r="C461" s="391"/>
      <c r="D461" s="391"/>
      <c r="E461" s="391"/>
      <c r="F461" s="391"/>
      <c r="G461" s="391"/>
      <c r="H461" s="391"/>
      <c r="I461" s="391"/>
      <c r="J461" s="391"/>
      <c r="K461" s="391"/>
      <c r="L461" s="391"/>
      <c r="M461" s="391"/>
      <c r="N461" s="391"/>
      <c r="O461" s="391"/>
      <c r="P461" s="391"/>
      <c r="Q461" s="391"/>
      <c r="R461" s="391"/>
      <c r="S461" s="391"/>
      <c r="T461" s="391"/>
      <c r="U461" s="391"/>
      <c r="V461" s="391"/>
      <c r="W461" s="391"/>
      <c r="X461" s="391"/>
      <c r="Y461" s="391"/>
      <c r="Z461" s="391"/>
    </row>
    <row r="462" spans="1:26" ht="15.75" customHeight="1">
      <c r="A462" s="391"/>
      <c r="B462" s="391"/>
      <c r="C462" s="391"/>
      <c r="D462" s="391"/>
      <c r="E462" s="391"/>
      <c r="F462" s="391"/>
      <c r="G462" s="391"/>
      <c r="H462" s="391"/>
      <c r="I462" s="391"/>
      <c r="J462" s="391"/>
      <c r="K462" s="391"/>
      <c r="L462" s="391"/>
      <c r="M462" s="391"/>
      <c r="N462" s="391"/>
      <c r="O462" s="391"/>
      <c r="P462" s="391"/>
      <c r="Q462" s="391"/>
      <c r="R462" s="391"/>
      <c r="S462" s="391"/>
      <c r="T462" s="391"/>
      <c r="U462" s="391"/>
      <c r="V462" s="391"/>
      <c r="W462" s="391"/>
      <c r="X462" s="391"/>
      <c r="Y462" s="391"/>
      <c r="Z462" s="391"/>
    </row>
    <row r="463" spans="1:26" ht="15.75" customHeight="1">
      <c r="A463" s="391"/>
      <c r="B463" s="391"/>
      <c r="C463" s="391"/>
      <c r="D463" s="391"/>
      <c r="E463" s="391"/>
      <c r="F463" s="391"/>
      <c r="G463" s="391"/>
      <c r="H463" s="391"/>
      <c r="I463" s="391"/>
      <c r="J463" s="391"/>
      <c r="K463" s="391"/>
      <c r="L463" s="391"/>
      <c r="M463" s="391"/>
      <c r="N463" s="391"/>
      <c r="O463" s="391"/>
      <c r="P463" s="391"/>
      <c r="Q463" s="391"/>
      <c r="R463" s="391"/>
      <c r="S463" s="391"/>
      <c r="T463" s="391"/>
      <c r="U463" s="391"/>
      <c r="V463" s="391"/>
      <c r="W463" s="391"/>
      <c r="X463" s="391"/>
      <c r="Y463" s="391"/>
      <c r="Z463" s="391"/>
    </row>
    <row r="464" spans="1:26" ht="15.75" customHeight="1">
      <c r="A464" s="391"/>
      <c r="B464" s="391"/>
      <c r="C464" s="391"/>
      <c r="D464" s="391"/>
      <c r="E464" s="391"/>
      <c r="F464" s="391"/>
      <c r="G464" s="391"/>
      <c r="H464" s="391"/>
      <c r="I464" s="391"/>
      <c r="J464" s="391"/>
      <c r="K464" s="391"/>
      <c r="L464" s="391"/>
      <c r="M464" s="391"/>
      <c r="N464" s="391"/>
      <c r="O464" s="391"/>
      <c r="P464" s="391"/>
      <c r="Q464" s="391"/>
      <c r="R464" s="391"/>
      <c r="S464" s="391"/>
      <c r="T464" s="391"/>
      <c r="U464" s="391"/>
      <c r="V464" s="391"/>
      <c r="W464" s="391"/>
      <c r="X464" s="391"/>
      <c r="Y464" s="391"/>
      <c r="Z464" s="391"/>
    </row>
    <row r="465" spans="1:26" ht="15.75" customHeight="1">
      <c r="A465" s="391"/>
      <c r="B465" s="391"/>
      <c r="C465" s="391"/>
      <c r="D465" s="391"/>
      <c r="E465" s="391"/>
      <c r="F465" s="391"/>
      <c r="G465" s="391"/>
      <c r="H465" s="391"/>
      <c r="I465" s="391"/>
      <c r="J465" s="391"/>
      <c r="K465" s="391"/>
      <c r="L465" s="391"/>
      <c r="M465" s="391"/>
      <c r="N465" s="391"/>
      <c r="O465" s="391"/>
      <c r="P465" s="391"/>
      <c r="Q465" s="391"/>
      <c r="R465" s="391"/>
      <c r="S465" s="391"/>
      <c r="T465" s="391"/>
      <c r="U465" s="391"/>
      <c r="V465" s="391"/>
      <c r="W465" s="391"/>
      <c r="X465" s="391"/>
      <c r="Y465" s="391"/>
      <c r="Z465" s="391"/>
    </row>
    <row r="466" spans="1:26" ht="15.75" customHeight="1">
      <c r="A466" s="391"/>
      <c r="B466" s="391"/>
      <c r="C466" s="391"/>
      <c r="D466" s="391"/>
      <c r="E466" s="391"/>
      <c r="F466" s="391"/>
      <c r="G466" s="391"/>
      <c r="H466" s="391"/>
      <c r="I466" s="391"/>
      <c r="J466" s="391"/>
      <c r="K466" s="391"/>
      <c r="L466" s="391"/>
      <c r="M466" s="391"/>
      <c r="N466" s="391"/>
      <c r="O466" s="391"/>
      <c r="P466" s="391"/>
      <c r="Q466" s="391"/>
      <c r="R466" s="391"/>
      <c r="S466" s="391"/>
      <c r="T466" s="391"/>
      <c r="U466" s="391"/>
      <c r="V466" s="391"/>
      <c r="W466" s="391"/>
      <c r="X466" s="391"/>
      <c r="Y466" s="391"/>
      <c r="Z466" s="391"/>
    </row>
    <row r="467" spans="1:26" ht="15.75" customHeight="1">
      <c r="A467" s="391"/>
      <c r="B467" s="391"/>
      <c r="C467" s="391"/>
      <c r="D467" s="391"/>
      <c r="E467" s="391"/>
      <c r="F467" s="391"/>
      <c r="G467" s="391"/>
      <c r="H467" s="391"/>
      <c r="I467" s="391"/>
      <c r="J467" s="391"/>
      <c r="K467" s="391"/>
      <c r="L467" s="391"/>
      <c r="M467" s="391"/>
      <c r="N467" s="391"/>
      <c r="O467" s="391"/>
      <c r="P467" s="391"/>
      <c r="Q467" s="391"/>
      <c r="R467" s="391"/>
      <c r="S467" s="391"/>
      <c r="T467" s="391"/>
      <c r="U467" s="391"/>
      <c r="V467" s="391"/>
      <c r="W467" s="391"/>
      <c r="X467" s="391"/>
      <c r="Y467" s="391"/>
      <c r="Z467" s="391"/>
    </row>
    <row r="468" spans="1:26" ht="15.75" customHeight="1">
      <c r="A468" s="391"/>
      <c r="B468" s="391"/>
      <c r="C468" s="391"/>
      <c r="D468" s="391"/>
      <c r="E468" s="391"/>
      <c r="F468" s="391"/>
      <c r="G468" s="391"/>
      <c r="H468" s="391"/>
      <c r="I468" s="391"/>
      <c r="J468" s="391"/>
      <c r="K468" s="391"/>
      <c r="L468" s="391"/>
      <c r="M468" s="391"/>
      <c r="N468" s="391"/>
      <c r="O468" s="391"/>
      <c r="P468" s="391"/>
      <c r="Q468" s="391"/>
      <c r="R468" s="391"/>
      <c r="S468" s="391"/>
      <c r="T468" s="391"/>
      <c r="U468" s="391"/>
      <c r="V468" s="391"/>
      <c r="W468" s="391"/>
      <c r="X468" s="391"/>
      <c r="Y468" s="391"/>
      <c r="Z468" s="391"/>
    </row>
    <row r="469" spans="1:26" ht="15.75" customHeight="1">
      <c r="A469" s="391"/>
      <c r="B469" s="391"/>
      <c r="C469" s="391"/>
      <c r="D469" s="391"/>
      <c r="E469" s="391"/>
      <c r="F469" s="391"/>
      <c r="G469" s="391"/>
      <c r="H469" s="391"/>
      <c r="I469" s="391"/>
      <c r="J469" s="391"/>
      <c r="K469" s="391"/>
      <c r="L469" s="391"/>
      <c r="M469" s="391"/>
      <c r="N469" s="391"/>
      <c r="O469" s="391"/>
      <c r="P469" s="391"/>
      <c r="Q469" s="391"/>
      <c r="R469" s="391"/>
      <c r="S469" s="391"/>
      <c r="T469" s="391"/>
      <c r="U469" s="391"/>
      <c r="V469" s="391"/>
      <c r="W469" s="391"/>
      <c r="X469" s="391"/>
      <c r="Y469" s="391"/>
      <c r="Z469" s="391"/>
    </row>
    <row r="470" spans="1:26" ht="15.75" customHeight="1">
      <c r="A470" s="391"/>
      <c r="B470" s="391"/>
      <c r="C470" s="391"/>
      <c r="D470" s="391"/>
      <c r="E470" s="391"/>
      <c r="F470" s="391"/>
      <c r="G470" s="391"/>
      <c r="H470" s="391"/>
      <c r="I470" s="391"/>
      <c r="J470" s="391"/>
      <c r="K470" s="391"/>
      <c r="L470" s="391"/>
      <c r="M470" s="391"/>
      <c r="N470" s="391"/>
      <c r="O470" s="391"/>
      <c r="P470" s="391"/>
      <c r="Q470" s="391"/>
      <c r="R470" s="391"/>
      <c r="S470" s="391"/>
      <c r="T470" s="391"/>
      <c r="U470" s="391"/>
      <c r="V470" s="391"/>
      <c r="W470" s="391"/>
      <c r="X470" s="391"/>
      <c r="Y470" s="391"/>
      <c r="Z470" s="391"/>
    </row>
  </sheetData>
  <pageMargins left="0.27559055118110237" right="0.27559055118110237" top="0.39370078740157483" bottom="0.3937007874015748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22</vt:i4>
      </vt:variant>
      <vt:variant>
        <vt:lpstr>Rangos con nombre</vt:lpstr>
      </vt:variant>
      <vt:variant>
        <vt:i4>4</vt:i4>
      </vt:variant>
    </vt:vector>
  </HeadingPairs>
  <TitlesOfParts>
    <vt:vector size="26" baseType="lpstr">
      <vt:lpstr>Indice</vt:lpstr>
      <vt:lpstr>C.90</vt:lpstr>
      <vt:lpstr>C.91</vt:lpstr>
      <vt:lpstr>C.92 </vt:lpstr>
      <vt:lpstr>C.93</vt:lpstr>
      <vt:lpstr>C.94</vt:lpstr>
      <vt:lpstr>C.95</vt:lpstr>
      <vt:lpstr>C.96</vt:lpstr>
      <vt:lpstr>C.97</vt:lpstr>
      <vt:lpstr>C.98</vt:lpstr>
      <vt:lpstr>C.99</vt:lpstr>
      <vt:lpstr>C.100</vt:lpstr>
      <vt:lpstr>C.101</vt:lpstr>
      <vt:lpstr>C.102</vt:lpstr>
      <vt:lpstr>C.103</vt:lpstr>
      <vt:lpstr>C.104</vt:lpstr>
      <vt:lpstr>C.105</vt:lpstr>
      <vt:lpstr>C.106</vt:lpstr>
      <vt:lpstr>C.107</vt:lpstr>
      <vt:lpstr>C.108</vt:lpstr>
      <vt:lpstr>C.109 </vt:lpstr>
      <vt:lpstr>C.110</vt:lpstr>
      <vt:lpstr>C.102!Área_de_impresión</vt:lpstr>
      <vt:lpstr>C.103!Área_de_impresión</vt:lpstr>
      <vt:lpstr>C.104!Área_de_impresión</vt:lpstr>
      <vt:lpstr>C.106!Área_de_impresión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Raul Andrade</dc:creator>
  <cp:keywords/>
  <dc:description/>
  <cp:lastModifiedBy>Microsoft Office User</cp:lastModifiedBy>
  <cp:lastPrinted>2025-09-07T23:32:25Z</cp:lastPrinted>
  <dcterms:created xsi:type="dcterms:W3CDTF">2002-01-07T15:01:08Z</dcterms:created>
  <dcterms:modified xsi:type="dcterms:W3CDTF">2026-01-20T20:50:36Z</dcterms:modified>
  <cp:category/>
</cp:coreProperties>
</file>